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osa2.sharepoint.com/sites/AREADETRABAJO/Documentos compartidos/PROYECTOS/2464. OVG 2022/03_Fase_Gestión/00_OVG22/03_Estadísticas/Datos/2024/01/"/>
    </mc:Choice>
  </mc:AlternateContent>
  <xr:revisionPtr revIDLastSave="298" documentId="13_ncr:1_{6BE5A99D-5E7A-4CF6-A5FC-B8EA895EE56B}" xr6:coauthVersionLast="47" xr6:coauthVersionMax="47" xr10:uidLastSave="{F875A973-7BF2-453C-8BC0-512598680F8F}"/>
  <bookViews>
    <workbookView xWindow="-120" yWindow="-120" windowWidth="20730" windowHeight="11160" tabRatio="647" activeTab="3" xr2:uid="{00000000-000D-0000-FFFF-FFFF00000000}"/>
  </bookViews>
  <sheets>
    <sheet name="Indice" sheetId="11" r:id="rId1"/>
    <sheet name="Por mes de deposito" sheetId="7" r:id="rId2"/>
    <sheet name="Por data de contrato" sheetId="8" r:id="rId3"/>
    <sheet name="Grandes concellos" sheetId="9" r:id="rId4"/>
    <sheet name="Tamaño do concello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8" l="1"/>
  <c r="F35" i="8"/>
  <c r="E35" i="8"/>
  <c r="G32" i="8"/>
  <c r="F32" i="8"/>
  <c r="E32" i="8"/>
  <c r="I31" i="8"/>
  <c r="H31" i="8"/>
  <c r="G31" i="8"/>
  <c r="F31" i="8"/>
  <c r="E31" i="8"/>
  <c r="I30" i="8"/>
  <c r="H30" i="8"/>
  <c r="G30" i="8"/>
  <c r="F30" i="8"/>
  <c r="E30" i="8"/>
  <c r="D30" i="8"/>
  <c r="J29" i="8"/>
  <c r="I29" i="8"/>
  <c r="H29" i="8"/>
  <c r="G29" i="8"/>
  <c r="F29" i="8"/>
  <c r="E29" i="8"/>
  <c r="E8" i="8"/>
  <c r="E9" i="8"/>
  <c r="N38" i="7"/>
  <c r="M38" i="7"/>
  <c r="L38" i="7"/>
  <c r="K38" i="7"/>
  <c r="J38" i="7"/>
  <c r="I38" i="7"/>
  <c r="H38" i="7"/>
  <c r="G38" i="7"/>
  <c r="F38" i="7"/>
  <c r="E38" i="7"/>
  <c r="D38" i="7"/>
  <c r="G8" i="7"/>
  <c r="E8" i="7"/>
  <c r="F8" i="7" s="1"/>
</calcChain>
</file>

<file path=xl/sharedStrings.xml><?xml version="1.0" encoding="utf-8"?>
<sst xmlns="http://schemas.openxmlformats.org/spreadsheetml/2006/main" count="792" uniqueCount="215">
  <si>
    <t>Variación respecto do mes anterior</t>
  </si>
  <si>
    <t>Ano do contrato</t>
  </si>
  <si>
    <t>0-100€</t>
  </si>
  <si>
    <t>100-200€</t>
  </si>
  <si>
    <t>200,1-300€</t>
  </si>
  <si>
    <t>300,1-400€</t>
  </si>
  <si>
    <t>400,1-500€</t>
  </si>
  <si>
    <t>500,1-600€</t>
  </si>
  <si>
    <t>600,1-700€</t>
  </si>
  <si>
    <t>700,1-800€</t>
  </si>
  <si>
    <t>800,1-900€</t>
  </si>
  <si>
    <t>900,1-1000€</t>
  </si>
  <si>
    <t>Ano</t>
  </si>
  <si>
    <t>Importe medio (€)</t>
  </si>
  <si>
    <t>Xaneiro</t>
  </si>
  <si>
    <t>Nº fianzas no mes</t>
  </si>
  <si>
    <t>Fianzas depositadas por mes do depósito</t>
  </si>
  <si>
    <t>Fianzas depositadas por data do contrato</t>
  </si>
  <si>
    <t>Mes do depósito</t>
  </si>
  <si>
    <t>Nª de fianzas</t>
  </si>
  <si>
    <t>Número e importe medio das fianzas por ano de contrato</t>
  </si>
  <si>
    <t>&gt; 1000€</t>
  </si>
  <si>
    <t>A Coruña</t>
  </si>
  <si>
    <t>Ferrol</t>
  </si>
  <si>
    <t>Lugo</t>
  </si>
  <si>
    <t>Ourense</t>
  </si>
  <si>
    <t>Pontevedra</t>
  </si>
  <si>
    <t>Santiago</t>
  </si>
  <si>
    <t>Vigo</t>
  </si>
  <si>
    <t>Acumulado no ano</t>
  </si>
  <si>
    <t xml:space="preserve">Importe mensual dos contratos </t>
  </si>
  <si>
    <t>Fianzas nos concellos</t>
  </si>
  <si>
    <t>Código postal</t>
  </si>
  <si>
    <t>Nº de concellos</t>
  </si>
  <si>
    <t>A Lei 8/2012, do 29 de xuño, de vivenda de Galicia, obriga ao depósito das fianzas dos contratos de arrendamento de predios urbanos que se destinen a vivenda ou a uso distinto do de vivenda. As estatísticas presentadas neste documento corresponden aos datos do rexistro destes depósitos de alugueiros de vivendas do IGVS. </t>
  </si>
  <si>
    <t>Na análise das estatísticas presentadas a continuación, convén considerar que no rexistro das fianzas non sempre coincide a data de sinatura do contrato de alugueiro coa data na que se fai efectivo o depósito, polo que nas estatísticas se diferencia entre: o mes/ano do contrato (refírese á data na que se asina o contrato) e o mes/ano do depósito (refírese á data na que a parte arrendadora deposita a fianza).</t>
  </si>
  <si>
    <t>Notas metodolóxicas</t>
  </si>
  <si>
    <t>Índice de contidos</t>
  </si>
  <si>
    <t>15688</t>
  </si>
  <si>
    <t>15701</t>
  </si>
  <si>
    <t>15702</t>
  </si>
  <si>
    <t>15703</t>
  </si>
  <si>
    <t>15704</t>
  </si>
  <si>
    <t>15705</t>
  </si>
  <si>
    <t>15706</t>
  </si>
  <si>
    <t>15707</t>
  </si>
  <si>
    <t>15820</t>
  </si>
  <si>
    <t>15884</t>
  </si>
  <si>
    <t>15890</t>
  </si>
  <si>
    <t>15892</t>
  </si>
  <si>
    <t>15893</t>
  </si>
  <si>
    <t>15896</t>
  </si>
  <si>
    <t>15897</t>
  </si>
  <si>
    <t>15898</t>
  </si>
  <si>
    <t>15899</t>
  </si>
  <si>
    <t>15190</t>
  </si>
  <si>
    <t>15401</t>
  </si>
  <si>
    <t>15402</t>
  </si>
  <si>
    <t>15403</t>
  </si>
  <si>
    <t>15404</t>
  </si>
  <si>
    <t>15405</t>
  </si>
  <si>
    <t>15406</t>
  </si>
  <si>
    <t>15490</t>
  </si>
  <si>
    <t>15593</t>
  </si>
  <si>
    <t>15594</t>
  </si>
  <si>
    <t>15595</t>
  </si>
  <si>
    <t>27001</t>
  </si>
  <si>
    <t>27002</t>
  </si>
  <si>
    <t>27003</t>
  </si>
  <si>
    <t>27004</t>
  </si>
  <si>
    <t>27140</t>
  </si>
  <si>
    <t>27141</t>
  </si>
  <si>
    <t>27146</t>
  </si>
  <si>
    <t>27160</t>
  </si>
  <si>
    <t>27161</t>
  </si>
  <si>
    <t>27180</t>
  </si>
  <si>
    <t>27181</t>
  </si>
  <si>
    <t>27182</t>
  </si>
  <si>
    <t>27185</t>
  </si>
  <si>
    <t>27190</t>
  </si>
  <si>
    <t>27191</t>
  </si>
  <si>
    <t>27192</t>
  </si>
  <si>
    <t>27210</t>
  </si>
  <si>
    <t>27230</t>
  </si>
  <si>
    <t>27231</t>
  </si>
  <si>
    <t>27232</t>
  </si>
  <si>
    <t>27233</t>
  </si>
  <si>
    <t>27290</t>
  </si>
  <si>
    <t>27293</t>
  </si>
  <si>
    <t>27294</t>
  </si>
  <si>
    <t>27296</t>
  </si>
  <si>
    <t>27297</t>
  </si>
  <si>
    <t>27298</t>
  </si>
  <si>
    <t>27299</t>
  </si>
  <si>
    <t>32001</t>
  </si>
  <si>
    <t>32002</t>
  </si>
  <si>
    <t>32003</t>
  </si>
  <si>
    <t>32004</t>
  </si>
  <si>
    <t>32005</t>
  </si>
  <si>
    <t>32103</t>
  </si>
  <si>
    <t>32172</t>
  </si>
  <si>
    <t>32960</t>
  </si>
  <si>
    <t>32970</t>
  </si>
  <si>
    <t>32971</t>
  </si>
  <si>
    <t>32980</t>
  </si>
  <si>
    <t>32981</t>
  </si>
  <si>
    <t>32990</t>
  </si>
  <si>
    <t>36001</t>
  </si>
  <si>
    <t>36002</t>
  </si>
  <si>
    <t>36003</t>
  </si>
  <si>
    <t>36004</t>
  </si>
  <si>
    <t>36005</t>
  </si>
  <si>
    <t>36100</t>
  </si>
  <si>
    <t>36143</t>
  </si>
  <si>
    <t>36150</t>
  </si>
  <si>
    <t>36151</t>
  </si>
  <si>
    <t>36152</t>
  </si>
  <si>
    <t>36153</t>
  </si>
  <si>
    <t>36154</t>
  </si>
  <si>
    <t>36156</t>
  </si>
  <si>
    <t>36157</t>
  </si>
  <si>
    <t>36158</t>
  </si>
  <si>
    <t>36160</t>
  </si>
  <si>
    <t>36161</t>
  </si>
  <si>
    <t>36162</t>
  </si>
  <si>
    <t>36164</t>
  </si>
  <si>
    <t>36690</t>
  </si>
  <si>
    <t>36910</t>
  </si>
  <si>
    <t>36201</t>
  </si>
  <si>
    <t>36202</t>
  </si>
  <si>
    <t>36203</t>
  </si>
  <si>
    <t>36204</t>
  </si>
  <si>
    <t>36205</t>
  </si>
  <si>
    <t>36206</t>
  </si>
  <si>
    <t>36207</t>
  </si>
  <si>
    <t>36208</t>
  </si>
  <si>
    <t>36209</t>
  </si>
  <si>
    <t>36210</t>
  </si>
  <si>
    <t>36211</t>
  </si>
  <si>
    <t>36212</t>
  </si>
  <si>
    <t>36213</t>
  </si>
  <si>
    <t>36214</t>
  </si>
  <si>
    <t>36215</t>
  </si>
  <si>
    <t>36216</t>
  </si>
  <si>
    <t>36310</t>
  </si>
  <si>
    <t>36312</t>
  </si>
  <si>
    <t>36313</t>
  </si>
  <si>
    <t>36314</t>
  </si>
  <si>
    <t>36315</t>
  </si>
  <si>
    <t>36317</t>
  </si>
  <si>
    <t>36318</t>
  </si>
  <si>
    <t>36330</t>
  </si>
  <si>
    <t>36331</t>
  </si>
  <si>
    <t>36339</t>
  </si>
  <si>
    <t>36390</t>
  </si>
  <si>
    <t>36392</t>
  </si>
  <si>
    <t>Fianzas nos grandes concellos</t>
  </si>
  <si>
    <t>Tamaño do concello (habitantes)</t>
  </si>
  <si>
    <t>Menos de 5.000</t>
  </si>
  <si>
    <t>Máis de 50.000</t>
  </si>
  <si>
    <t>Algúns códigos postais comprenden áreas xeográficas non limítrofes (por exemplo, en Vigo as Illas Cíes e áreas do casco urbano).</t>
  </si>
  <si>
    <t>Algúns dos rexistros de fianzas non inclúen código postal (ou teñen algún erro), polo que a suma total por códigos postais pode ser diferente que o total do concello.</t>
  </si>
  <si>
    <t>A base de datos das xeometrías correspondentes a cada código postal corresponde a 2016.</t>
  </si>
  <si>
    <t>Concello</t>
  </si>
  <si>
    <t>Fianzas por tamaño do concello</t>
  </si>
  <si>
    <t>2016*</t>
  </si>
  <si>
    <t>2015*</t>
  </si>
  <si>
    <t>2014*</t>
  </si>
  <si>
    <t>Nº concellos</t>
  </si>
  <si>
    <t>Nº depósitos</t>
  </si>
  <si>
    <t>Renta media (€)</t>
  </si>
  <si>
    <t>Ano do depósito</t>
  </si>
  <si>
    <t>20.001-50.000</t>
  </si>
  <si>
    <t>5.001-20.000</t>
  </si>
  <si>
    <t>2017*</t>
  </si>
  <si>
    <t>Variación sobre o mesmo mes do ano anterior</t>
  </si>
  <si>
    <t>Febreiro</t>
  </si>
  <si>
    <t>Nº de fianzas</t>
  </si>
  <si>
    <t>-</t>
  </si>
  <si>
    <t>Non se detallarán nas táboas os datos relativos a códigos postais cun número de operacións inferior a 5 por cuestións de segredo estatístico. Estes casos represéntanse cun guión.</t>
  </si>
  <si>
    <t>Marzo</t>
  </si>
  <si>
    <t>Abril</t>
  </si>
  <si>
    <t>Maio</t>
  </si>
  <si>
    <t>Xuño</t>
  </si>
  <si>
    <t>Xullo</t>
  </si>
  <si>
    <t>Agosto</t>
  </si>
  <si>
    <t>Setembro</t>
  </si>
  <si>
    <t>Outubro</t>
  </si>
  <si>
    <t>Novembro</t>
  </si>
  <si>
    <t>Decembro</t>
  </si>
  <si>
    <t>2018*</t>
  </si>
  <si>
    <t>Variación sobre o ano anterior</t>
  </si>
  <si>
    <t>2019*</t>
  </si>
  <si>
    <t>* Ata 31.12.2022</t>
  </si>
  <si>
    <t>Nº de fianzas (2023)</t>
  </si>
  <si>
    <t>Número e importe medio das fianzas depositadas dos contratos asinados en 2023 nos grandes concellos</t>
  </si>
  <si>
    <t>*Ata 31.12.2022</t>
  </si>
  <si>
    <t>Número e importe medio das fianzas depositadas dos contratos asinados en 2023-2014* nos grandes concellos</t>
  </si>
  <si>
    <t>Número e importe medio das fianzas depositadas dos contratos asinados en 2023 nos concellos</t>
  </si>
  <si>
    <t>Total</t>
  </si>
  <si>
    <t>*** FIANZAS POR MES DO DEPÓSITO | Xaneiro de 2024 ***</t>
  </si>
  <si>
    <t>Número e importe medio das fianzas depositadas no ano 2024 por mes do depósito</t>
  </si>
  <si>
    <t>Número de fianzas depositadas no ano 2024 por mes do depósito e ano do contrato</t>
  </si>
  <si>
    <t>Número de contratos asinados nos anos 2014-2024 por importe mensual</t>
  </si>
  <si>
    <t>Número e importe medio das fianzas depositadas dos contratos asinados en 2024 nos grandes concellos</t>
  </si>
  <si>
    <t>Nº de fianzas (2024)</t>
  </si>
  <si>
    <t>Número e importe medio dos contratos asinados en 2023 e 2024 (Dato Interanual) no concello de A Coruña por códigos postais</t>
  </si>
  <si>
    <t>Número e importe medio dos contratos asinados en 2023 e 2024 (Datos Interanuais) no concello de Ferrol por códigos postais</t>
  </si>
  <si>
    <t>Número e importe medio dos contratos asinados en 2023 e 2024 (Datos Interanuais) no concello de Lugo por códigos postais</t>
  </si>
  <si>
    <t>Número e importe medio dos contratos asinados en 2023 e 2024 (Datos Interanuais) no concello de Ourense por códigos postais</t>
  </si>
  <si>
    <t>Número e importe medio dos contratos asinados en 2023 e 2024 (Datos Interanuais) no concello de Pontevedra por códigos postais</t>
  </si>
  <si>
    <t>Número e importe medio dos contratos asinados en 2023 e 2024 (Datos Interanuais) no concello de Santiago por códigos postais</t>
  </si>
  <si>
    <t>Número e importe medio dos contratos asinados en 2023 e 2024 (Datos Inteanuais)  no concello de Vigo por códigos postais</t>
  </si>
  <si>
    <t>Número e importe medio das fianzas depositadas dos contratos asinados en 2024 nos concellos</t>
  </si>
  <si>
    <t>Número e importe medio das fianzas depositadas dos contratos asinados en 2021-2014* nos concellos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</si>
</sst>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"/>
    </font>
    <font>
      <sz val="11"/>
      <color theme="1"/>
      <name val="Calibri"/>
      <family val="2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C0C0C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rgb="FFC5D9F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C0C0C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50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2" xfId="0" applyFill="1" applyBorder="1"/>
    <xf numFmtId="0" fontId="0" fillId="4" borderId="5" xfId="0" applyFill="1" applyBorder="1" applyAlignment="1">
      <alignment horizontal="center" wrapText="1"/>
    </xf>
    <xf numFmtId="0" fontId="0" fillId="2" borderId="1" xfId="0" applyFill="1" applyBorder="1" applyAlignment="1">
      <alignment horizontal="right"/>
    </xf>
    <xf numFmtId="3" fontId="0" fillId="2" borderId="1" xfId="0" applyNumberFormat="1" applyFill="1" applyBorder="1"/>
    <xf numFmtId="0" fontId="6" fillId="4" borderId="1" xfId="0" applyFont="1" applyFill="1" applyBorder="1" applyAlignment="1">
      <alignment horizontal="center" wrapText="1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left"/>
    </xf>
    <xf numFmtId="0" fontId="0" fillId="6" borderId="1" xfId="0" applyFill="1" applyBorder="1" applyAlignment="1">
      <alignment horizontal="center" wrapText="1"/>
    </xf>
    <xf numFmtId="3" fontId="0" fillId="2" borderId="1" xfId="0" applyNumberFormat="1" applyFill="1" applyBorder="1" applyAlignment="1">
      <alignment horizontal="right"/>
    </xf>
    <xf numFmtId="0" fontId="0" fillId="4" borderId="1" xfId="0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2" fillId="7" borderId="0" xfId="0" applyFont="1" applyFill="1"/>
    <xf numFmtId="0" fontId="0" fillId="7" borderId="0" xfId="0" applyFill="1"/>
    <xf numFmtId="0" fontId="4" fillId="7" borderId="0" xfId="0" applyFont="1" applyFill="1"/>
    <xf numFmtId="0" fontId="3" fillId="7" borderId="0" xfId="0" applyFont="1" applyFill="1"/>
    <xf numFmtId="0" fontId="0" fillId="7" borderId="0" xfId="0" applyFill="1" applyAlignment="1">
      <alignment horizontal="justify" wrapText="1"/>
    </xf>
    <xf numFmtId="0" fontId="0" fillId="7" borderId="0" xfId="0" applyFill="1" applyAlignment="1">
      <alignment wrapText="1"/>
    </xf>
    <xf numFmtId="0" fontId="0" fillId="7" borderId="0" xfId="0" applyFill="1" applyAlignment="1">
      <alignment horizontal="center" wrapText="1"/>
    </xf>
    <xf numFmtId="3" fontId="0" fillId="7" borderId="0" xfId="0" applyNumberFormat="1" applyFill="1"/>
    <xf numFmtId="166" fontId="12" fillId="7" borderId="0" xfId="1" applyNumberFormat="1" applyFont="1" applyFill="1" applyBorder="1"/>
    <xf numFmtId="166" fontId="0" fillId="7" borderId="0" xfId="1" applyNumberFormat="1" applyFont="1" applyFill="1" applyBorder="1" applyAlignment="1">
      <alignment wrapText="1"/>
    </xf>
    <xf numFmtId="165" fontId="0" fillId="7" borderId="0" xfId="0" applyNumberFormat="1" applyFill="1"/>
    <xf numFmtId="166" fontId="0" fillId="7" borderId="0" xfId="0" applyNumberFormat="1" applyFill="1"/>
    <xf numFmtId="3" fontId="0" fillId="7" borderId="0" xfId="0" applyNumberFormat="1" applyFill="1" applyAlignment="1">
      <alignment wrapText="1"/>
    </xf>
    <xf numFmtId="166" fontId="10" fillId="7" borderId="0" xfId="1" applyNumberFormat="1" applyFont="1" applyFill="1"/>
    <xf numFmtId="166" fontId="0" fillId="7" borderId="0" xfId="1" applyNumberFormat="1" applyFont="1" applyFill="1"/>
    <xf numFmtId="166" fontId="10" fillId="6" borderId="1" xfId="1" applyNumberFormat="1" applyFont="1" applyFill="1" applyBorder="1" applyAlignment="1">
      <alignment horizontal="right" wrapText="1"/>
    </xf>
    <xf numFmtId="3" fontId="10" fillId="6" borderId="1" xfId="0" applyNumberFormat="1" applyFont="1" applyFill="1" applyBorder="1" applyAlignment="1">
      <alignment horizontal="right" wrapText="1"/>
    </xf>
    <xf numFmtId="164" fontId="10" fillId="6" borderId="1" xfId="0" applyNumberFormat="1" applyFont="1" applyFill="1" applyBorder="1" applyAlignment="1">
      <alignment horizontal="right" wrapText="1"/>
    </xf>
    <xf numFmtId="3" fontId="10" fillId="8" borderId="0" xfId="0" applyNumberFormat="1" applyFont="1" applyFill="1" applyAlignment="1">
      <alignment horizontal="right" wrapText="1"/>
    </xf>
    <xf numFmtId="166" fontId="10" fillId="8" borderId="0" xfId="1" applyNumberFormat="1" applyFont="1" applyFill="1" applyBorder="1" applyAlignment="1">
      <alignment horizontal="right" wrapText="1"/>
    </xf>
    <xf numFmtId="164" fontId="10" fillId="8" borderId="0" xfId="0" applyNumberFormat="1" applyFont="1" applyFill="1" applyAlignment="1">
      <alignment horizontal="right" wrapText="1"/>
    </xf>
    <xf numFmtId="165" fontId="6" fillId="7" borderId="0" xfId="0" applyNumberFormat="1" applyFont="1" applyFill="1" applyAlignment="1">
      <alignment horizontal="center" wrapText="1"/>
    </xf>
    <xf numFmtId="0" fontId="6" fillId="7" borderId="0" xfId="0" applyFont="1" applyFill="1" applyAlignment="1">
      <alignment horizontal="center" wrapText="1"/>
    </xf>
    <xf numFmtId="0" fontId="6" fillId="7" borderId="0" xfId="0" applyFont="1" applyFill="1"/>
    <xf numFmtId="4" fontId="0" fillId="7" borderId="0" xfId="0" applyNumberFormat="1" applyFill="1"/>
    <xf numFmtId="165" fontId="6" fillId="7" borderId="0" xfId="0" applyNumberFormat="1" applyFont="1" applyFill="1"/>
    <xf numFmtId="0" fontId="8" fillId="7" borderId="0" xfId="0" applyFont="1" applyFill="1" applyAlignment="1">
      <alignment vertical="center"/>
    </xf>
    <xf numFmtId="0" fontId="7" fillId="7" borderId="0" xfId="0" applyFont="1" applyFill="1"/>
    <xf numFmtId="3" fontId="6" fillId="7" borderId="0" xfId="0" applyNumberFormat="1" applyFont="1" applyFill="1"/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165" fontId="6" fillId="4" borderId="1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vertical="center"/>
    </xf>
    <xf numFmtId="0" fontId="0" fillId="7" borderId="0" xfId="0" applyFill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7" borderId="0" xfId="0" applyFont="1" applyFill="1"/>
    <xf numFmtId="3" fontId="5" fillId="7" borderId="0" xfId="0" applyNumberFormat="1" applyFont="1" applyFill="1"/>
    <xf numFmtId="3" fontId="0" fillId="2" borderId="1" xfId="0" applyNumberForma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wrapText="1"/>
    </xf>
    <xf numFmtId="0" fontId="0" fillId="9" borderId="4" xfId="0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3" fontId="0" fillId="2" borderId="5" xfId="0" applyNumberFormat="1" applyFill="1" applyBorder="1"/>
    <xf numFmtId="3" fontId="10" fillId="11" borderId="1" xfId="0" applyNumberFormat="1" applyFont="1" applyFill="1" applyBorder="1" applyAlignment="1">
      <alignment horizontal="right" wrapText="1"/>
    </xf>
    <xf numFmtId="166" fontId="10" fillId="11" borderId="1" xfId="1" applyNumberFormat="1" applyFont="1" applyFill="1" applyBorder="1" applyAlignment="1">
      <alignment horizontal="right" wrapText="1"/>
    </xf>
    <xf numFmtId="164" fontId="10" fillId="11" borderId="1" xfId="0" applyNumberFormat="1" applyFont="1" applyFill="1" applyBorder="1" applyAlignment="1">
      <alignment horizontal="right" wrapText="1"/>
    </xf>
    <xf numFmtId="49" fontId="6" fillId="2" borderId="1" xfId="0" applyNumberFormat="1" applyFont="1" applyFill="1" applyBorder="1"/>
    <xf numFmtId="0" fontId="6" fillId="4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10" fillId="11" borderId="1" xfId="0" applyNumberFormat="1" applyFont="1" applyFill="1" applyBorder="1" applyAlignment="1">
      <alignment horizontal="center" wrapText="1"/>
    </xf>
    <xf numFmtId="166" fontId="10" fillId="11" borderId="1" xfId="1" applyNumberFormat="1" applyFont="1" applyFill="1" applyBorder="1" applyAlignment="1">
      <alignment horizontal="center" wrapText="1"/>
    </xf>
    <xf numFmtId="165" fontId="0" fillId="10" borderId="1" xfId="0" applyNumberFormat="1" applyFill="1" applyBorder="1" applyAlignment="1">
      <alignment horizontal="center"/>
    </xf>
    <xf numFmtId="3" fontId="0" fillId="10" borderId="1" xfId="0" applyNumberForma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10" fontId="14" fillId="2" borderId="1" xfId="1" applyNumberFormat="1" applyFont="1" applyFill="1" applyBorder="1" applyAlignment="1">
      <alignment horizontal="center"/>
    </xf>
    <xf numFmtId="3" fontId="10" fillId="2" borderId="1" xfId="0" applyNumberFormat="1" applyFont="1" applyFill="1" applyBorder="1" applyAlignment="1">
      <alignment horizontal="center"/>
    </xf>
    <xf numFmtId="165" fontId="10" fillId="6" borderId="1" xfId="0" applyNumberFormat="1" applyFont="1" applyFill="1" applyBorder="1" applyAlignment="1">
      <alignment horizontal="center" wrapText="1"/>
    </xf>
    <xf numFmtId="166" fontId="0" fillId="2" borderId="1" xfId="0" applyNumberFormat="1" applyFill="1" applyBorder="1" applyAlignment="1">
      <alignment horizontal="center"/>
    </xf>
    <xf numFmtId="165" fontId="10" fillId="2" borderId="1" xfId="0" applyNumberFormat="1" applyFont="1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3" fontId="15" fillId="11" borderId="1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8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2" fillId="7" borderId="0" xfId="0" applyFont="1" applyFill="1" applyAlignment="1">
      <alignment horizontal="center"/>
    </xf>
    <xf numFmtId="0" fontId="0" fillId="4" borderId="2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0" fillId="2" borderId="0" xfId="0" applyFill="1" applyBorder="1" applyAlignment="1">
      <alignment vertical="center"/>
    </xf>
    <xf numFmtId="1" fontId="0" fillId="2" borderId="0" xfId="0" applyNumberFormat="1" applyFill="1" applyBorder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3" fontId="0" fillId="2" borderId="0" xfId="0" applyNumberFormat="1" applyFill="1" applyBorder="1" applyAlignment="1">
      <alignment horizontal="center"/>
    </xf>
    <xf numFmtId="165" fontId="0" fillId="2" borderId="0" xfId="0" applyNumberForma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3" fontId="1" fillId="5" borderId="1" xfId="0" applyNumberFormat="1" applyFont="1" applyFill="1" applyBorder="1" applyAlignment="1">
      <alignment horizontal="center"/>
    </xf>
    <xf numFmtId="165" fontId="15" fillId="2" borderId="1" xfId="0" applyNumberFormat="1" applyFont="1" applyFill="1" applyBorder="1" applyAlignment="1">
      <alignment horizontal="center"/>
    </xf>
    <xf numFmtId="3" fontId="15" fillId="2" borderId="1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165" fontId="3" fillId="2" borderId="4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5" fontId="3" fillId="2" borderId="7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165" fontId="13" fillId="2" borderId="4" xfId="0" applyNumberFormat="1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1" fontId="3" fillId="2" borderId="17" xfId="0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165" fontId="3" fillId="2" borderId="13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5" fontId="3" fillId="2" borderId="2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5" fontId="3" fillId="2" borderId="19" xfId="0" applyNumberFormat="1" applyFont="1" applyFill="1" applyBorder="1" applyAlignment="1">
      <alignment horizontal="center"/>
    </xf>
    <xf numFmtId="165" fontId="13" fillId="2" borderId="7" xfId="0" applyNumberFormat="1" applyFont="1" applyFill="1" applyBorder="1" applyAlignment="1">
      <alignment horizontal="center"/>
    </xf>
    <xf numFmtId="165" fontId="13" fillId="2" borderId="5" xfId="0" applyNumberFormat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3CAFF"/>
      <rgbColor rgb="FF993366"/>
      <rgbColor rgb="FFF2F2F2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CC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zoomScale="90" zoomScaleNormal="90" workbookViewId="0">
      <selection activeCell="B8" sqref="B8"/>
    </sheetView>
  </sheetViews>
  <sheetFormatPr baseColWidth="10" defaultColWidth="9.140625" defaultRowHeight="15" x14ac:dyDescent="0.25"/>
  <cols>
    <col min="1" max="1" width="5.28515625" style="19" customWidth="1"/>
    <col min="2" max="2" width="105.5703125" style="19" customWidth="1"/>
    <col min="3" max="3" width="11.5703125" style="19" customWidth="1"/>
    <col min="4" max="10" width="10.7109375" style="19" customWidth="1"/>
    <col min="11" max="11" width="8.42578125" style="19" customWidth="1"/>
    <col min="12" max="12" width="6.140625" style="19" customWidth="1"/>
    <col min="13" max="22" width="7" style="19" customWidth="1"/>
    <col min="23" max="1026" width="10.7109375" style="19" customWidth="1"/>
    <col min="1027" max="16384" width="9.140625" style="19"/>
  </cols>
  <sheetData>
    <row r="1" spans="1:2" x14ac:dyDescent="0.25">
      <c r="A1" s="18" t="s">
        <v>200</v>
      </c>
    </row>
    <row r="3" spans="1:2" x14ac:dyDescent="0.25">
      <c r="A3" s="20" t="s">
        <v>37</v>
      </c>
    </row>
    <row r="4" spans="1:2" x14ac:dyDescent="0.25">
      <c r="B4" s="21" t="s">
        <v>16</v>
      </c>
    </row>
    <row r="5" spans="1:2" x14ac:dyDescent="0.25">
      <c r="B5" s="21" t="s">
        <v>17</v>
      </c>
    </row>
    <row r="6" spans="1:2" x14ac:dyDescent="0.25">
      <c r="B6" s="21" t="s">
        <v>156</v>
      </c>
    </row>
    <row r="7" spans="1:2" x14ac:dyDescent="0.25">
      <c r="B7" s="21" t="s">
        <v>164</v>
      </c>
    </row>
    <row r="11" spans="1:2" x14ac:dyDescent="0.25">
      <c r="A11" s="20" t="s">
        <v>36</v>
      </c>
    </row>
    <row r="12" spans="1:2" ht="45" x14ac:dyDescent="0.25">
      <c r="B12" s="22" t="s">
        <v>34</v>
      </c>
    </row>
    <row r="13" spans="1:2" x14ac:dyDescent="0.25">
      <c r="B13" s="23"/>
    </row>
    <row r="14" spans="1:2" ht="60" x14ac:dyDescent="0.25">
      <c r="B14" s="22" t="s">
        <v>35</v>
      </c>
    </row>
  </sheetData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8"/>
  <sheetViews>
    <sheetView topLeftCell="A14" zoomScale="85" zoomScaleNormal="85" workbookViewId="0"/>
  </sheetViews>
  <sheetFormatPr baseColWidth="10" defaultColWidth="9.140625" defaultRowHeight="15" x14ac:dyDescent="0.25"/>
  <cols>
    <col min="1" max="1" width="5.28515625" style="19" customWidth="1"/>
    <col min="2" max="2" width="17.5703125" style="19" customWidth="1"/>
    <col min="3" max="3" width="16.7109375" style="19" bestFit="1" customWidth="1"/>
    <col min="4" max="5" width="16.28515625" style="19" customWidth="1"/>
    <col min="6" max="6" width="19.42578125" style="19" customWidth="1"/>
    <col min="7" max="7" width="25.28515625" style="19" customWidth="1"/>
    <col min="8" max="8" width="17.85546875" style="19" bestFit="1" customWidth="1"/>
    <col min="9" max="9" width="13" style="19" customWidth="1"/>
    <col min="10" max="10" width="13.42578125" style="19" customWidth="1"/>
    <col min="11" max="11" width="13" style="19" customWidth="1"/>
    <col min="12" max="12" width="14.140625" style="19" customWidth="1"/>
    <col min="13" max="13" width="13.42578125" style="19" customWidth="1"/>
    <col min="14" max="15" width="15.42578125" style="19" customWidth="1"/>
    <col min="16" max="16" width="8.42578125" style="19" bestFit="1" customWidth="1"/>
    <col min="17" max="17" width="11.140625" style="19" customWidth="1"/>
    <col min="18" max="18" width="9.7109375" style="19" customWidth="1"/>
    <col min="19" max="19" width="12.7109375" style="19" customWidth="1"/>
    <col min="20" max="24" width="7" style="19" customWidth="1"/>
    <col min="25" max="1028" width="10.7109375" style="19" customWidth="1"/>
    <col min="1029" max="16384" width="9.140625" style="19"/>
  </cols>
  <sheetData>
    <row r="1" spans="1:19" x14ac:dyDescent="0.25">
      <c r="A1" s="18" t="s">
        <v>200</v>
      </c>
    </row>
    <row r="3" spans="1:19" x14ac:dyDescent="0.25">
      <c r="A3" s="20" t="s">
        <v>16</v>
      </c>
    </row>
    <row r="5" spans="1:19" x14ac:dyDescent="0.25">
      <c r="B5" s="20" t="s">
        <v>201</v>
      </c>
    </row>
    <row r="6" spans="1:19" x14ac:dyDescent="0.25">
      <c r="B6" s="18"/>
    </row>
    <row r="7" spans="1:19" ht="34.15" customHeight="1" x14ac:dyDescent="0.25">
      <c r="B7" s="17" t="s">
        <v>171</v>
      </c>
      <c r="C7" s="17" t="s">
        <v>18</v>
      </c>
      <c r="D7" s="17" t="s">
        <v>15</v>
      </c>
      <c r="E7" s="17" t="s">
        <v>29</v>
      </c>
      <c r="F7" s="17" t="s">
        <v>0</v>
      </c>
      <c r="G7" s="17" t="s">
        <v>175</v>
      </c>
      <c r="H7" s="17" t="s">
        <v>13</v>
      </c>
      <c r="L7" s="24"/>
      <c r="M7" s="24"/>
      <c r="N7" s="24"/>
      <c r="O7" s="24"/>
      <c r="P7" s="24"/>
      <c r="Q7" s="24"/>
      <c r="R7" s="24"/>
    </row>
    <row r="8" spans="1:19" x14ac:dyDescent="0.25">
      <c r="B8" s="2">
        <v>2024</v>
      </c>
      <c r="C8" s="2" t="s">
        <v>14</v>
      </c>
      <c r="D8" s="71">
        <v>1811</v>
      </c>
      <c r="E8" s="72">
        <f>D8</f>
        <v>1811</v>
      </c>
      <c r="F8" s="73">
        <f>(E8-2223)/2223</f>
        <v>-0.18533513270355376</v>
      </c>
      <c r="G8" s="73">
        <f>(D8-2880)/2880</f>
        <v>-0.37118055555555557</v>
      </c>
      <c r="H8" s="74">
        <v>508.72187189398119</v>
      </c>
      <c r="L8" s="24"/>
      <c r="M8" s="23"/>
      <c r="N8" s="25"/>
      <c r="O8" s="25"/>
      <c r="Q8" s="26"/>
      <c r="R8" s="27"/>
      <c r="S8" s="28"/>
    </row>
    <row r="9" spans="1:19" x14ac:dyDescent="0.25">
      <c r="B9" s="2">
        <v>2024</v>
      </c>
      <c r="C9" s="2" t="s">
        <v>176</v>
      </c>
      <c r="D9" s="34"/>
      <c r="E9" s="34"/>
      <c r="F9" s="33"/>
      <c r="G9" s="33"/>
      <c r="H9" s="35"/>
      <c r="L9" s="24"/>
      <c r="M9" s="23"/>
      <c r="N9" s="25"/>
      <c r="O9" s="25"/>
      <c r="P9" s="29"/>
      <c r="Q9" s="26"/>
      <c r="R9" s="27"/>
      <c r="S9" s="28"/>
    </row>
    <row r="10" spans="1:19" x14ac:dyDescent="0.25">
      <c r="B10" s="2">
        <v>2024</v>
      </c>
      <c r="C10" s="2" t="s">
        <v>180</v>
      </c>
      <c r="D10" s="34"/>
      <c r="E10" s="34"/>
      <c r="F10" s="33"/>
      <c r="G10" s="33"/>
      <c r="H10" s="35"/>
      <c r="L10" s="24"/>
      <c r="M10" s="23"/>
      <c r="N10" s="25"/>
      <c r="O10" s="25"/>
      <c r="P10" s="29"/>
      <c r="Q10" s="26"/>
      <c r="R10" s="27"/>
      <c r="S10" s="28"/>
    </row>
    <row r="11" spans="1:19" x14ac:dyDescent="0.25">
      <c r="B11" s="2">
        <v>2024</v>
      </c>
      <c r="C11" s="2" t="s">
        <v>181</v>
      </c>
      <c r="D11" s="34"/>
      <c r="E11" s="34"/>
      <c r="F11" s="33"/>
      <c r="G11" s="33"/>
      <c r="H11" s="35"/>
      <c r="L11" s="24"/>
      <c r="M11" s="23"/>
      <c r="N11" s="25"/>
      <c r="O11" s="25"/>
      <c r="P11" s="29"/>
      <c r="Q11" s="26"/>
      <c r="R11" s="27"/>
      <c r="S11" s="28"/>
    </row>
    <row r="12" spans="1:19" x14ac:dyDescent="0.25">
      <c r="B12" s="2">
        <v>2024</v>
      </c>
      <c r="C12" s="2" t="s">
        <v>182</v>
      </c>
      <c r="D12" s="34"/>
      <c r="E12" s="34"/>
      <c r="F12" s="33"/>
      <c r="G12" s="33"/>
      <c r="H12" s="35"/>
      <c r="L12" s="24"/>
      <c r="M12" s="30"/>
      <c r="N12" s="25"/>
      <c r="O12" s="25"/>
      <c r="P12" s="29"/>
      <c r="Q12" s="26"/>
      <c r="R12" s="27"/>
      <c r="S12" s="28"/>
    </row>
    <row r="13" spans="1:19" x14ac:dyDescent="0.25">
      <c r="B13" s="2">
        <v>2024</v>
      </c>
      <c r="C13" s="2" t="s">
        <v>183</v>
      </c>
      <c r="D13" s="34"/>
      <c r="E13" s="34"/>
      <c r="F13" s="33"/>
      <c r="G13" s="33"/>
      <c r="H13" s="35"/>
      <c r="L13" s="24"/>
      <c r="M13" s="23"/>
      <c r="N13" s="25"/>
      <c r="O13" s="25"/>
      <c r="P13" s="29"/>
      <c r="Q13" s="26"/>
      <c r="R13" s="27"/>
      <c r="S13" s="28"/>
    </row>
    <row r="14" spans="1:19" x14ac:dyDescent="0.25">
      <c r="B14" s="2">
        <v>2024</v>
      </c>
      <c r="C14" s="2" t="s">
        <v>184</v>
      </c>
      <c r="D14" s="63"/>
      <c r="E14" s="64"/>
      <c r="F14" s="65"/>
      <c r="G14" s="65"/>
      <c r="H14" s="66"/>
      <c r="L14" s="24"/>
      <c r="M14" s="23"/>
      <c r="N14" s="25"/>
      <c r="O14" s="25"/>
      <c r="P14" s="29"/>
      <c r="Q14" s="26"/>
      <c r="R14" s="27"/>
      <c r="S14" s="28"/>
    </row>
    <row r="15" spans="1:19" x14ac:dyDescent="0.25">
      <c r="B15" s="2">
        <v>2024</v>
      </c>
      <c r="C15" s="2" t="s">
        <v>185</v>
      </c>
      <c r="D15" s="34"/>
      <c r="E15" s="34"/>
      <c r="F15" s="33"/>
      <c r="G15" s="33"/>
      <c r="H15" s="35"/>
      <c r="L15" s="24"/>
      <c r="M15" s="23"/>
      <c r="N15" s="25"/>
      <c r="O15" s="25"/>
      <c r="P15" s="29"/>
      <c r="Q15" s="26"/>
      <c r="R15" s="27"/>
      <c r="S15" s="28"/>
    </row>
    <row r="16" spans="1:19" x14ac:dyDescent="0.25">
      <c r="B16" s="2">
        <v>2024</v>
      </c>
      <c r="C16" s="2" t="s">
        <v>186</v>
      </c>
      <c r="D16" s="34"/>
      <c r="E16" s="34"/>
      <c r="F16" s="33"/>
      <c r="G16" s="33"/>
      <c r="H16" s="35"/>
      <c r="L16" s="24"/>
      <c r="M16" s="23"/>
      <c r="N16" s="25"/>
      <c r="O16" s="25"/>
      <c r="P16" s="29"/>
      <c r="Q16" s="26"/>
      <c r="R16" s="27"/>
      <c r="S16" s="28"/>
    </row>
    <row r="17" spans="2:20" x14ac:dyDescent="0.25">
      <c r="B17" s="2">
        <v>2024</v>
      </c>
      <c r="C17" s="2" t="s">
        <v>187</v>
      </c>
      <c r="D17" s="34"/>
      <c r="E17" s="34"/>
      <c r="F17" s="33"/>
      <c r="G17" s="33"/>
      <c r="H17" s="35"/>
      <c r="L17" s="24"/>
      <c r="M17" s="23"/>
      <c r="N17" s="25"/>
      <c r="O17" s="25"/>
      <c r="P17" s="29"/>
      <c r="Q17" s="26"/>
      <c r="R17" s="27"/>
      <c r="S17" s="28"/>
    </row>
    <row r="18" spans="2:20" x14ac:dyDescent="0.25">
      <c r="B18" s="2">
        <v>2024</v>
      </c>
      <c r="C18" s="2" t="s">
        <v>188</v>
      </c>
      <c r="D18" s="34"/>
      <c r="E18" s="34"/>
      <c r="F18" s="33"/>
      <c r="G18" s="33"/>
      <c r="H18" s="35"/>
      <c r="L18" s="24"/>
      <c r="M18" s="23"/>
      <c r="N18" s="25"/>
      <c r="O18" s="25"/>
      <c r="P18" s="29"/>
      <c r="Q18" s="26"/>
      <c r="R18" s="27"/>
      <c r="S18" s="28"/>
    </row>
    <row r="19" spans="2:20" x14ac:dyDescent="0.25">
      <c r="B19" s="2">
        <v>2024</v>
      </c>
      <c r="C19" s="2" t="s">
        <v>189</v>
      </c>
      <c r="D19" s="34"/>
      <c r="E19" s="34"/>
      <c r="F19" s="33"/>
      <c r="G19" s="33"/>
      <c r="H19" s="35"/>
      <c r="K19" s="25"/>
      <c r="Q19" s="31"/>
      <c r="R19" s="32"/>
      <c r="S19" s="28"/>
    </row>
    <row r="20" spans="2:20" x14ac:dyDescent="0.25">
      <c r="B20" s="24"/>
      <c r="C20" s="24"/>
      <c r="D20" s="23"/>
      <c r="E20" s="23"/>
      <c r="F20" s="36"/>
      <c r="G20" s="36"/>
      <c r="H20" s="37"/>
      <c r="I20" s="37"/>
      <c r="J20" s="38"/>
      <c r="L20" s="25"/>
      <c r="R20" s="31"/>
      <c r="S20" s="32"/>
      <c r="T20" s="28"/>
    </row>
    <row r="21" spans="2:20" x14ac:dyDescent="0.25">
      <c r="C21" s="70"/>
    </row>
    <row r="22" spans="2:20" x14ac:dyDescent="0.25">
      <c r="B22" s="20" t="s">
        <v>202</v>
      </c>
      <c r="C22" s="70"/>
    </row>
    <row r="23" spans="2:20" x14ac:dyDescent="0.25">
      <c r="B23" s="18"/>
      <c r="C23" s="70"/>
    </row>
    <row r="24" spans="2:20" x14ac:dyDescent="0.25">
      <c r="B24" s="90" t="s">
        <v>171</v>
      </c>
      <c r="C24" s="92" t="s">
        <v>18</v>
      </c>
      <c r="D24" s="93" t="s">
        <v>1</v>
      </c>
      <c r="E24" s="93"/>
      <c r="F24" s="93"/>
      <c r="G24" s="93"/>
      <c r="H24" s="93"/>
      <c r="I24" s="93"/>
      <c r="J24" s="93"/>
      <c r="K24" s="93"/>
      <c r="L24" s="93"/>
      <c r="M24" s="93"/>
      <c r="N24" s="93"/>
    </row>
    <row r="25" spans="2:20" x14ac:dyDescent="0.25">
      <c r="B25" s="91"/>
      <c r="C25" s="92"/>
      <c r="D25" s="69">
        <v>2024</v>
      </c>
      <c r="E25" s="57">
        <v>2023</v>
      </c>
      <c r="F25" s="3">
        <v>2022</v>
      </c>
      <c r="G25" s="3">
        <v>2021</v>
      </c>
      <c r="H25" s="3">
        <v>2020</v>
      </c>
      <c r="I25" s="3">
        <v>2019</v>
      </c>
      <c r="J25" s="3">
        <v>2018</v>
      </c>
      <c r="K25" s="3">
        <v>2017</v>
      </c>
      <c r="L25" s="3">
        <v>2016</v>
      </c>
      <c r="M25" s="3">
        <v>2015</v>
      </c>
      <c r="N25" s="3">
        <v>2014</v>
      </c>
    </row>
    <row r="26" spans="2:20" x14ac:dyDescent="0.25">
      <c r="B26" s="2">
        <v>2024</v>
      </c>
      <c r="C26" s="2" t="s">
        <v>14</v>
      </c>
      <c r="D26" s="71">
        <v>1811</v>
      </c>
      <c r="E26" s="75">
        <v>1022</v>
      </c>
      <c r="F26" s="75">
        <v>20</v>
      </c>
      <c r="G26" s="75">
        <v>11</v>
      </c>
      <c r="H26" s="75">
        <v>5</v>
      </c>
      <c r="I26" s="75">
        <v>1</v>
      </c>
      <c r="J26" s="75">
        <v>2</v>
      </c>
      <c r="K26" s="75" t="s">
        <v>178</v>
      </c>
      <c r="L26" s="75" t="s">
        <v>178</v>
      </c>
      <c r="M26" s="75">
        <v>1</v>
      </c>
      <c r="N26" s="75" t="s">
        <v>178</v>
      </c>
      <c r="O26" s="25"/>
    </row>
    <row r="27" spans="2:20" x14ac:dyDescent="0.25">
      <c r="B27" s="2">
        <v>2024</v>
      </c>
      <c r="C27" s="2" t="s">
        <v>176</v>
      </c>
      <c r="D27" s="1"/>
      <c r="E27" s="58"/>
      <c r="F27" s="13"/>
      <c r="G27" s="13"/>
      <c r="H27" s="13"/>
      <c r="I27" s="13"/>
      <c r="J27" s="13"/>
      <c r="K27" s="13"/>
      <c r="L27" s="13"/>
      <c r="M27" s="56"/>
      <c r="N27" s="13"/>
    </row>
    <row r="28" spans="2:20" x14ac:dyDescent="0.25">
      <c r="B28" s="2">
        <v>2024</v>
      </c>
      <c r="C28" s="2" t="s">
        <v>180</v>
      </c>
      <c r="D28" s="1"/>
      <c r="E28" s="58"/>
      <c r="F28" s="13"/>
      <c r="G28" s="13"/>
      <c r="H28" s="13"/>
      <c r="I28" s="13"/>
      <c r="J28" s="13"/>
      <c r="K28" s="13"/>
      <c r="L28" s="56"/>
      <c r="M28" s="56"/>
      <c r="N28" s="13"/>
    </row>
    <row r="29" spans="2:20" x14ac:dyDescent="0.25">
      <c r="B29" s="2">
        <v>2024</v>
      </c>
      <c r="C29" s="2" t="s">
        <v>181</v>
      </c>
      <c r="D29" s="1"/>
      <c r="E29" s="58"/>
      <c r="F29" s="13"/>
      <c r="G29" s="13"/>
      <c r="H29" s="13"/>
      <c r="I29" s="7"/>
      <c r="J29" s="7"/>
      <c r="K29" s="7"/>
      <c r="L29" s="7"/>
      <c r="M29" s="7"/>
      <c r="N29" s="7"/>
      <c r="O29" s="25"/>
    </row>
    <row r="30" spans="2:20" x14ac:dyDescent="0.25">
      <c r="B30" s="2">
        <v>2024</v>
      </c>
      <c r="C30" s="2" t="s">
        <v>182</v>
      </c>
      <c r="D30" s="1"/>
      <c r="E30" s="58"/>
      <c r="F30" s="13"/>
      <c r="G30" s="13"/>
      <c r="H30" s="13"/>
      <c r="I30" s="7"/>
      <c r="J30" s="7"/>
      <c r="K30" s="7"/>
      <c r="L30" s="7"/>
      <c r="M30" s="7"/>
      <c r="N30" s="7"/>
    </row>
    <row r="31" spans="2:20" x14ac:dyDescent="0.25">
      <c r="B31" s="2">
        <v>2024</v>
      </c>
      <c r="C31" s="2" t="s">
        <v>183</v>
      </c>
      <c r="D31" s="1"/>
      <c r="E31" s="58"/>
      <c r="F31" s="13"/>
      <c r="G31" s="13"/>
      <c r="H31" s="13"/>
      <c r="I31" s="7"/>
      <c r="J31" s="7"/>
      <c r="K31" s="7"/>
      <c r="L31" s="7"/>
      <c r="M31" s="7"/>
      <c r="N31" s="7"/>
    </row>
    <row r="32" spans="2:20" x14ac:dyDescent="0.25">
      <c r="B32" s="2">
        <v>2024</v>
      </c>
      <c r="C32" s="2" t="s">
        <v>184</v>
      </c>
      <c r="D32" s="1"/>
      <c r="E32" s="8"/>
      <c r="F32" s="8"/>
      <c r="G32" s="8"/>
      <c r="H32" s="8"/>
      <c r="I32" s="8"/>
      <c r="J32" s="8"/>
      <c r="K32" s="8"/>
      <c r="L32" s="8"/>
      <c r="M32" s="13"/>
      <c r="N32" s="13"/>
    </row>
    <row r="33" spans="2:14" x14ac:dyDescent="0.25">
      <c r="B33" s="2">
        <v>2024</v>
      </c>
      <c r="C33" s="2" t="s">
        <v>185</v>
      </c>
      <c r="D33" s="1"/>
      <c r="E33" s="1"/>
      <c r="F33" s="13"/>
      <c r="G33" s="13"/>
      <c r="H33" s="13"/>
      <c r="I33" s="13"/>
      <c r="J33" s="13"/>
      <c r="K33" s="13"/>
      <c r="L33" s="13"/>
      <c r="M33" s="13"/>
      <c r="N33" s="13"/>
    </row>
    <row r="34" spans="2:14" x14ac:dyDescent="0.25">
      <c r="B34" s="2">
        <v>2024</v>
      </c>
      <c r="C34" s="2" t="s">
        <v>186</v>
      </c>
      <c r="D34" s="1"/>
      <c r="E34" s="1"/>
      <c r="F34" s="13"/>
      <c r="G34" s="13"/>
      <c r="H34" s="13"/>
      <c r="I34" s="13"/>
      <c r="J34" s="13"/>
      <c r="K34" s="13"/>
      <c r="L34" s="13"/>
      <c r="M34" s="13"/>
      <c r="N34" s="13"/>
    </row>
    <row r="35" spans="2:14" x14ac:dyDescent="0.25">
      <c r="B35" s="2">
        <v>2024</v>
      </c>
      <c r="C35" s="2" t="s">
        <v>187</v>
      </c>
      <c r="D35" s="1"/>
      <c r="E35" s="1"/>
      <c r="F35" s="13"/>
      <c r="G35" s="13"/>
      <c r="H35" s="13"/>
      <c r="I35" s="13"/>
      <c r="J35" s="13"/>
      <c r="K35" s="13"/>
      <c r="L35" s="13"/>
      <c r="M35" s="13"/>
      <c r="N35" s="13"/>
    </row>
    <row r="36" spans="2:14" x14ac:dyDescent="0.25">
      <c r="B36" s="2">
        <v>2024</v>
      </c>
      <c r="C36" s="2" t="s">
        <v>188</v>
      </c>
      <c r="D36" s="1"/>
      <c r="E36" s="1"/>
      <c r="F36" s="13"/>
      <c r="G36" s="13"/>
      <c r="H36" s="13"/>
      <c r="I36" s="13"/>
      <c r="J36" s="13"/>
      <c r="K36" s="13"/>
      <c r="L36" s="13"/>
      <c r="M36" s="13"/>
      <c r="N36" s="13"/>
    </row>
    <row r="37" spans="2:14" x14ac:dyDescent="0.25">
      <c r="B37" s="2">
        <v>2024</v>
      </c>
      <c r="C37" s="2" t="s">
        <v>189</v>
      </c>
      <c r="D37" s="1"/>
      <c r="E37" s="1"/>
      <c r="F37" s="13"/>
      <c r="G37" s="13"/>
      <c r="H37" s="13"/>
      <c r="I37" s="13"/>
      <c r="J37" s="13"/>
      <c r="K37" s="13"/>
      <c r="L37" s="13"/>
      <c r="M37" s="13"/>
      <c r="N37" s="13"/>
    </row>
    <row r="38" spans="2:14" x14ac:dyDescent="0.25">
      <c r="B38" s="2">
        <v>2024</v>
      </c>
      <c r="C38" s="2" t="s">
        <v>199</v>
      </c>
      <c r="D38" s="56">
        <f>SUM(D26:D37)</f>
        <v>1811</v>
      </c>
      <c r="E38" s="56">
        <f>SUM(E26:E37)</f>
        <v>1022</v>
      </c>
      <c r="F38" s="56">
        <f>SUM(F26:F37)</f>
        <v>20</v>
      </c>
      <c r="G38" s="56">
        <f>SUM(G26:G37)</f>
        <v>11</v>
      </c>
      <c r="H38" s="56">
        <f t="shared" ref="H38:N38" si="0">SUM(H26:H37)</f>
        <v>5</v>
      </c>
      <c r="I38" s="56">
        <f t="shared" si="0"/>
        <v>1</v>
      </c>
      <c r="J38" s="56">
        <f t="shared" si="0"/>
        <v>2</v>
      </c>
      <c r="K38" s="56">
        <f t="shared" si="0"/>
        <v>0</v>
      </c>
      <c r="L38" s="56">
        <f t="shared" si="0"/>
        <v>0</v>
      </c>
      <c r="M38" s="56">
        <f t="shared" si="0"/>
        <v>1</v>
      </c>
      <c r="N38" s="56">
        <f t="shared" si="0"/>
        <v>0</v>
      </c>
    </row>
  </sheetData>
  <mergeCells count="3">
    <mergeCell ref="B24:B25"/>
    <mergeCell ref="C24:C25"/>
    <mergeCell ref="D24:N24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7"/>
  <sheetViews>
    <sheetView zoomScale="145" zoomScaleNormal="145" workbookViewId="0">
      <selection activeCell="D40" sqref="D40"/>
    </sheetView>
  </sheetViews>
  <sheetFormatPr baseColWidth="10" defaultColWidth="9.140625" defaultRowHeight="15" x14ac:dyDescent="0.25"/>
  <cols>
    <col min="1" max="1" width="5.28515625" style="19" customWidth="1"/>
    <col min="2" max="2" width="15.7109375" style="19" customWidth="1"/>
    <col min="3" max="3" width="14.140625" style="19" customWidth="1"/>
    <col min="4" max="4" width="16.7109375" style="19" bestFit="1" customWidth="1"/>
    <col min="5" max="5" width="16.42578125" style="19" customWidth="1"/>
    <col min="6" max="11" width="11.140625" style="19" bestFit="1" customWidth="1"/>
    <col min="12" max="12" width="12.28515625" style="19" bestFit="1" customWidth="1"/>
    <col min="13" max="13" width="8.140625" style="19" bestFit="1" customWidth="1"/>
    <col min="14" max="22" width="7" style="19" customWidth="1"/>
    <col min="23" max="1026" width="10.7109375" style="19" customWidth="1"/>
    <col min="1027" max="16384" width="9.140625" style="19"/>
  </cols>
  <sheetData>
    <row r="1" spans="1:5" x14ac:dyDescent="0.25">
      <c r="A1" s="18" t="s">
        <v>200</v>
      </c>
    </row>
    <row r="3" spans="1:5" x14ac:dyDescent="0.25">
      <c r="A3" s="20" t="s">
        <v>17</v>
      </c>
    </row>
    <row r="5" spans="1:5" x14ac:dyDescent="0.25">
      <c r="B5" s="20" t="s">
        <v>20</v>
      </c>
    </row>
    <row r="6" spans="1:5" x14ac:dyDescent="0.25">
      <c r="B6" s="50"/>
      <c r="C6" s="50"/>
      <c r="D6" s="50"/>
      <c r="E6" s="50"/>
    </row>
    <row r="7" spans="1:5" ht="30" x14ac:dyDescent="0.25">
      <c r="B7" s="53" t="s">
        <v>1</v>
      </c>
      <c r="C7" s="53" t="s">
        <v>19</v>
      </c>
      <c r="D7" s="53" t="s">
        <v>13</v>
      </c>
      <c r="E7" s="53" t="s">
        <v>191</v>
      </c>
    </row>
    <row r="8" spans="1:5" x14ac:dyDescent="0.25">
      <c r="B8" s="76">
        <v>2024</v>
      </c>
      <c r="C8" s="56">
        <v>1811</v>
      </c>
      <c r="D8" s="77">
        <v>508.72187189398119</v>
      </c>
      <c r="E8" s="78">
        <f>(D8-D9)/D9</f>
        <v>-6.8525665664222104E-3</v>
      </c>
    </row>
    <row r="9" spans="1:5" x14ac:dyDescent="0.25">
      <c r="B9" s="76">
        <v>2023</v>
      </c>
      <c r="C9" s="56">
        <v>35498</v>
      </c>
      <c r="D9" s="77">
        <v>512.23197560425933</v>
      </c>
      <c r="E9" s="78">
        <f>(D9-D10)/D10</f>
        <v>8.4662732883556024E-2</v>
      </c>
    </row>
    <row r="10" spans="1:5" x14ac:dyDescent="0.25">
      <c r="B10" s="12">
        <v>2022</v>
      </c>
      <c r="C10" s="79">
        <v>35295</v>
      </c>
      <c r="D10" s="80">
        <v>472.25</v>
      </c>
      <c r="E10" s="81">
        <v>4.7899999999999998E-2</v>
      </c>
    </row>
    <row r="11" spans="1:5" x14ac:dyDescent="0.25">
      <c r="B11" s="12">
        <v>2021</v>
      </c>
      <c r="C11" s="79">
        <v>34949</v>
      </c>
      <c r="D11" s="80">
        <v>450.66</v>
      </c>
      <c r="E11" s="81">
        <v>2.75E-2</v>
      </c>
    </row>
    <row r="12" spans="1:5" x14ac:dyDescent="0.25">
      <c r="B12" s="12">
        <v>2020</v>
      </c>
      <c r="C12" s="79">
        <v>30801</v>
      </c>
      <c r="D12" s="80">
        <v>438.6</v>
      </c>
      <c r="E12" s="81">
        <v>3.9600000000000003E-2</v>
      </c>
    </row>
    <row r="13" spans="1:5" x14ac:dyDescent="0.25">
      <c r="B13" s="12">
        <v>2019</v>
      </c>
      <c r="C13" s="79">
        <v>33337</v>
      </c>
      <c r="D13" s="80">
        <v>421.9</v>
      </c>
      <c r="E13" s="81">
        <v>4.7800000000000002E-2</v>
      </c>
    </row>
    <row r="14" spans="1:5" x14ac:dyDescent="0.25">
      <c r="B14" s="4">
        <v>2018</v>
      </c>
      <c r="C14" s="79">
        <v>31918</v>
      </c>
      <c r="D14" s="82">
        <v>402.66</v>
      </c>
      <c r="E14" s="81">
        <v>4.5400000000000003E-2</v>
      </c>
    </row>
    <row r="15" spans="1:5" x14ac:dyDescent="0.25">
      <c r="B15" s="4">
        <v>2017</v>
      </c>
      <c r="C15" s="79">
        <v>30014</v>
      </c>
      <c r="D15" s="82">
        <v>385.17</v>
      </c>
      <c r="E15" s="81">
        <v>3.3399999999999999E-2</v>
      </c>
    </row>
    <row r="16" spans="1:5" x14ac:dyDescent="0.25">
      <c r="B16" s="4">
        <v>2016</v>
      </c>
      <c r="C16" s="79">
        <v>26827</v>
      </c>
      <c r="D16" s="82">
        <v>372.71</v>
      </c>
      <c r="E16" s="81">
        <v>2.64E-2</v>
      </c>
    </row>
    <row r="17" spans="2:13" x14ac:dyDescent="0.25">
      <c r="B17" s="4">
        <v>2015</v>
      </c>
      <c r="C17" s="79">
        <v>25728</v>
      </c>
      <c r="D17" s="82">
        <v>363.11</v>
      </c>
      <c r="E17" s="81">
        <v>-3.8999999999999998E-3</v>
      </c>
    </row>
    <row r="18" spans="2:13" x14ac:dyDescent="0.25">
      <c r="B18" s="4">
        <v>2014</v>
      </c>
      <c r="C18" s="79">
        <v>18563</v>
      </c>
      <c r="D18" s="82">
        <v>364.53</v>
      </c>
      <c r="E18" s="83" t="s">
        <v>178</v>
      </c>
    </row>
    <row r="21" spans="2:13" x14ac:dyDescent="0.25">
      <c r="B21" s="20" t="s">
        <v>203</v>
      </c>
    </row>
    <row r="23" spans="2:13" x14ac:dyDescent="0.25">
      <c r="B23" s="5"/>
      <c r="C23" s="94" t="s">
        <v>30</v>
      </c>
      <c r="D23" s="95"/>
      <c r="E23" s="95"/>
      <c r="F23" s="95"/>
      <c r="G23" s="95"/>
      <c r="H23" s="95"/>
      <c r="I23" s="95"/>
      <c r="J23" s="95"/>
      <c r="K23" s="95"/>
      <c r="L23" s="95"/>
      <c r="M23" s="96"/>
    </row>
    <row r="24" spans="2:13" x14ac:dyDescent="0.25">
      <c r="B24" s="6" t="s">
        <v>12</v>
      </c>
      <c r="C24" s="14" t="s">
        <v>2</v>
      </c>
      <c r="D24" s="14" t="s">
        <v>3</v>
      </c>
      <c r="E24" s="14" t="s">
        <v>4</v>
      </c>
      <c r="F24" s="14" t="s">
        <v>5</v>
      </c>
      <c r="G24" s="14" t="s">
        <v>6</v>
      </c>
      <c r="H24" s="14" t="s">
        <v>7</v>
      </c>
      <c r="I24" s="14" t="s">
        <v>8</v>
      </c>
      <c r="J24" s="14" t="s">
        <v>9</v>
      </c>
      <c r="K24" s="14" t="s">
        <v>10</v>
      </c>
      <c r="L24" s="14" t="s">
        <v>11</v>
      </c>
      <c r="M24" s="14" t="s">
        <v>21</v>
      </c>
    </row>
    <row r="25" spans="2:13" x14ac:dyDescent="0.25">
      <c r="B25" s="12">
        <v>2024</v>
      </c>
      <c r="C25" s="75">
        <v>5</v>
      </c>
      <c r="D25" s="75">
        <v>33</v>
      </c>
      <c r="E25" s="75">
        <v>139</v>
      </c>
      <c r="F25" s="75">
        <v>446</v>
      </c>
      <c r="G25" s="75">
        <v>464</v>
      </c>
      <c r="H25" s="75">
        <v>353</v>
      </c>
      <c r="I25" s="75">
        <v>181</v>
      </c>
      <c r="J25" s="75">
        <v>106</v>
      </c>
      <c r="K25" s="75">
        <v>36</v>
      </c>
      <c r="L25" s="75">
        <v>19</v>
      </c>
      <c r="M25" s="75">
        <v>29</v>
      </c>
    </row>
    <row r="26" spans="2:13" x14ac:dyDescent="0.25">
      <c r="B26" s="12">
        <v>2023</v>
      </c>
      <c r="C26" s="75">
        <v>117</v>
      </c>
      <c r="D26" s="75">
        <v>449</v>
      </c>
      <c r="E26" s="75">
        <v>3043</v>
      </c>
      <c r="F26" s="75">
        <v>8279</v>
      </c>
      <c r="G26" s="75">
        <v>9192</v>
      </c>
      <c r="H26" s="75">
        <v>6676</v>
      </c>
      <c r="I26" s="75">
        <v>3643</v>
      </c>
      <c r="J26" s="75">
        <v>2061</v>
      </c>
      <c r="K26" s="75">
        <v>916</v>
      </c>
      <c r="L26" s="75">
        <v>472</v>
      </c>
      <c r="M26" s="75">
        <v>650</v>
      </c>
    </row>
    <row r="27" spans="2:13" x14ac:dyDescent="0.25">
      <c r="B27" s="12">
        <v>2022</v>
      </c>
      <c r="C27" s="75">
        <v>101</v>
      </c>
      <c r="D27" s="75">
        <v>536</v>
      </c>
      <c r="E27" s="75">
        <v>4183</v>
      </c>
      <c r="F27" s="75">
        <v>9912</v>
      </c>
      <c r="G27" s="75">
        <v>9601</v>
      </c>
      <c r="H27" s="75">
        <v>5778</v>
      </c>
      <c r="I27" s="75">
        <v>2882</v>
      </c>
      <c r="J27" s="75">
        <v>1329</v>
      </c>
      <c r="K27" s="75">
        <v>568</v>
      </c>
      <c r="L27" s="75">
        <v>283</v>
      </c>
      <c r="M27" s="75">
        <v>455</v>
      </c>
    </row>
    <row r="28" spans="2:13" x14ac:dyDescent="0.25">
      <c r="B28" s="12">
        <v>2021</v>
      </c>
      <c r="C28" s="75">
        <v>114</v>
      </c>
      <c r="D28" s="75">
        <v>695</v>
      </c>
      <c r="E28" s="75">
        <v>5014</v>
      </c>
      <c r="F28" s="75">
        <v>10845</v>
      </c>
      <c r="G28" s="75">
        <v>9128</v>
      </c>
      <c r="H28" s="75">
        <v>4659</v>
      </c>
      <c r="I28" s="75">
        <v>2244</v>
      </c>
      <c r="J28" s="75">
        <v>980</v>
      </c>
      <c r="K28" s="75">
        <v>419</v>
      </c>
      <c r="L28" s="75">
        <v>220</v>
      </c>
      <c r="M28" s="75">
        <v>329</v>
      </c>
    </row>
    <row r="29" spans="2:13" x14ac:dyDescent="0.25">
      <c r="B29" s="12">
        <v>2020</v>
      </c>
      <c r="C29" s="75">
        <v>105</v>
      </c>
      <c r="D29" s="84">
        <v>712</v>
      </c>
      <c r="E29" s="84">
        <f>5053+48</f>
        <v>5101</v>
      </c>
      <c r="F29" s="84">
        <f>9972+128</f>
        <v>10100</v>
      </c>
      <c r="G29" s="84">
        <f>7681+106</f>
        <v>7787</v>
      </c>
      <c r="H29" s="84">
        <f>3730+44</f>
        <v>3774</v>
      </c>
      <c r="I29" s="84">
        <f>1743+14</f>
        <v>1757</v>
      </c>
      <c r="J29" s="84">
        <f>736+5</f>
        <v>741</v>
      </c>
      <c r="K29" s="84">
        <v>316</v>
      </c>
      <c r="L29" s="84">
        <v>162</v>
      </c>
      <c r="M29" s="84">
        <v>279</v>
      </c>
    </row>
    <row r="30" spans="2:13" x14ac:dyDescent="0.25">
      <c r="B30" s="12" t="s">
        <v>192</v>
      </c>
      <c r="C30" s="75">
        <v>110</v>
      </c>
      <c r="D30" s="84">
        <f>827+9</f>
        <v>836</v>
      </c>
      <c r="E30" s="84">
        <f>6211+40</f>
        <v>6251</v>
      </c>
      <c r="F30" s="84">
        <f>11438+64</f>
        <v>11502</v>
      </c>
      <c r="G30" s="84">
        <f>7984+63</f>
        <v>8047</v>
      </c>
      <c r="H30" s="84">
        <f>3563+19</f>
        <v>3582</v>
      </c>
      <c r="I30" s="84">
        <f>1487+11</f>
        <v>1498</v>
      </c>
      <c r="J30" s="84">
        <v>686</v>
      </c>
      <c r="K30" s="84">
        <v>240</v>
      </c>
      <c r="L30" s="84">
        <v>112</v>
      </c>
      <c r="M30" s="84">
        <v>249</v>
      </c>
    </row>
    <row r="31" spans="2:13" x14ac:dyDescent="0.25">
      <c r="B31" s="4" t="s">
        <v>190</v>
      </c>
      <c r="C31" s="75">
        <v>129</v>
      </c>
      <c r="D31" s="75">
        <v>932</v>
      </c>
      <c r="E31" s="75">
        <f>7325+16</f>
        <v>7341</v>
      </c>
      <c r="F31" s="75">
        <f>11662+45</f>
        <v>11707</v>
      </c>
      <c r="G31" s="75">
        <f>6929+19</f>
        <v>6948</v>
      </c>
      <c r="H31" s="75">
        <f>6+2835</f>
        <v>2841</v>
      </c>
      <c r="I31" s="75">
        <f>3+1103</f>
        <v>1106</v>
      </c>
      <c r="J31" s="75">
        <v>431</v>
      </c>
      <c r="K31" s="75">
        <v>205</v>
      </c>
      <c r="L31" s="75">
        <v>114</v>
      </c>
      <c r="M31" s="75">
        <v>191</v>
      </c>
    </row>
    <row r="32" spans="2:13" x14ac:dyDescent="0.25">
      <c r="B32" s="4" t="s">
        <v>174</v>
      </c>
      <c r="C32" s="75">
        <v>187</v>
      </c>
      <c r="D32" s="75">
        <v>1037</v>
      </c>
      <c r="E32" s="75">
        <f>8+7918</f>
        <v>7926</v>
      </c>
      <c r="F32" s="75">
        <f>15+11550</f>
        <v>11565</v>
      </c>
      <c r="G32" s="75">
        <f>7+5757</f>
        <v>5764</v>
      </c>
      <c r="H32" s="75">
        <v>2080</v>
      </c>
      <c r="I32" s="75">
        <v>793</v>
      </c>
      <c r="J32" s="75">
        <v>281</v>
      </c>
      <c r="K32" s="75">
        <v>159</v>
      </c>
      <c r="L32" s="75">
        <v>87</v>
      </c>
      <c r="M32" s="75">
        <v>158</v>
      </c>
    </row>
    <row r="33" spans="2:13" x14ac:dyDescent="0.25">
      <c r="B33" s="4" t="s">
        <v>165</v>
      </c>
      <c r="C33" s="75">
        <v>158</v>
      </c>
      <c r="D33" s="75">
        <v>1029</v>
      </c>
      <c r="E33" s="75">
        <v>7854</v>
      </c>
      <c r="F33" s="75">
        <v>10361</v>
      </c>
      <c r="G33" s="75">
        <v>4867</v>
      </c>
      <c r="H33" s="75">
        <v>1565</v>
      </c>
      <c r="I33" s="75">
        <v>519</v>
      </c>
      <c r="J33" s="75">
        <v>237</v>
      </c>
      <c r="K33" s="75">
        <v>101</v>
      </c>
      <c r="L33" s="75">
        <v>63</v>
      </c>
      <c r="M33" s="75">
        <v>87</v>
      </c>
    </row>
    <row r="34" spans="2:13" x14ac:dyDescent="0.25">
      <c r="B34" s="4" t="s">
        <v>166</v>
      </c>
      <c r="C34" s="75">
        <v>218</v>
      </c>
      <c r="D34" s="75">
        <v>1232</v>
      </c>
      <c r="E34" s="75">
        <v>7954</v>
      </c>
      <c r="F34" s="75">
        <v>9936</v>
      </c>
      <c r="G34" s="75">
        <v>4306</v>
      </c>
      <c r="H34" s="75">
        <v>1268</v>
      </c>
      <c r="I34" s="75">
        <v>415</v>
      </c>
      <c r="J34" s="75">
        <v>194</v>
      </c>
      <c r="K34" s="75">
        <v>90</v>
      </c>
      <c r="L34" s="75">
        <v>40</v>
      </c>
      <c r="M34" s="75">
        <v>80</v>
      </c>
    </row>
    <row r="35" spans="2:13" x14ac:dyDescent="0.25">
      <c r="B35" s="4" t="s">
        <v>167</v>
      </c>
      <c r="C35" s="75">
        <v>112</v>
      </c>
      <c r="D35" s="75">
        <v>760</v>
      </c>
      <c r="E35" s="75">
        <f>6+5687</f>
        <v>5693</v>
      </c>
      <c r="F35" s="75">
        <f>8+7243</f>
        <v>7251</v>
      </c>
      <c r="G35" s="75">
        <f>3+3297</f>
        <v>3300</v>
      </c>
      <c r="H35" s="75">
        <v>915</v>
      </c>
      <c r="I35" s="75">
        <v>320</v>
      </c>
      <c r="J35" s="75">
        <v>119</v>
      </c>
      <c r="K35" s="75">
        <v>44</v>
      </c>
      <c r="L35" s="75">
        <v>25</v>
      </c>
      <c r="M35" s="75">
        <v>34</v>
      </c>
    </row>
    <row r="37" spans="2:13" x14ac:dyDescent="0.25">
      <c r="B37" s="19" t="s">
        <v>193</v>
      </c>
    </row>
  </sheetData>
  <mergeCells count="1">
    <mergeCell ref="C23:M23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49"/>
  <sheetViews>
    <sheetView tabSelected="1" topLeftCell="A105" zoomScale="90" zoomScaleNormal="90" workbookViewId="0">
      <selection activeCell="E117" sqref="E117:E119"/>
    </sheetView>
  </sheetViews>
  <sheetFormatPr baseColWidth="10" defaultColWidth="9.140625" defaultRowHeight="15" x14ac:dyDescent="0.25"/>
  <cols>
    <col min="1" max="1" width="5.28515625" style="19" customWidth="1"/>
    <col min="2" max="2" width="13.7109375" style="19" customWidth="1"/>
    <col min="3" max="3" width="15.7109375" style="19" customWidth="1"/>
    <col min="4" max="4" width="17.28515625" style="19" bestFit="1" customWidth="1"/>
    <col min="5" max="5" width="17.85546875" style="28" customWidth="1"/>
    <col min="6" max="6" width="18.5703125" style="19" bestFit="1" customWidth="1"/>
    <col min="7" max="7" width="18.7109375" style="28" customWidth="1"/>
    <col min="8" max="8" width="16.7109375" style="19" bestFit="1" customWidth="1"/>
    <col min="9" max="9" width="16.5703125" style="19" customWidth="1"/>
    <col min="10" max="10" width="18" style="19" customWidth="1"/>
    <col min="11" max="11" width="14.7109375" style="19" customWidth="1"/>
    <col min="12" max="12" width="16.7109375" style="19" bestFit="1" customWidth="1"/>
    <col min="13" max="13" width="14.7109375" style="19" customWidth="1"/>
    <col min="14" max="14" width="16.7109375" style="19" bestFit="1" customWidth="1"/>
    <col min="15" max="15" width="23.28515625" style="19" customWidth="1"/>
    <col min="16" max="16" width="16" style="19" customWidth="1"/>
    <col min="17" max="17" width="18.7109375" style="19" customWidth="1"/>
    <col min="18" max="18" width="27.140625" style="19" customWidth="1"/>
    <col min="19" max="19" width="24.85546875" style="19" customWidth="1"/>
    <col min="20" max="20" width="16.85546875" style="19" customWidth="1"/>
    <col min="21" max="21" width="17.85546875" style="19" customWidth="1"/>
    <col min="22" max="22" width="14.5703125" style="19" customWidth="1"/>
    <col min="23" max="23" width="17.5703125" style="19" customWidth="1"/>
    <col min="24" max="24" width="12" style="19" customWidth="1"/>
    <col min="25" max="1026" width="10.7109375" style="19" customWidth="1"/>
    <col min="1027" max="16384" width="9.140625" style="19"/>
  </cols>
  <sheetData>
    <row r="1" spans="1:6" x14ac:dyDescent="0.25">
      <c r="A1" s="18" t="s">
        <v>200</v>
      </c>
    </row>
    <row r="3" spans="1:6" x14ac:dyDescent="0.25">
      <c r="A3" s="20" t="s">
        <v>36</v>
      </c>
    </row>
    <row r="4" spans="1:6" x14ac:dyDescent="0.25">
      <c r="B4" s="19" t="s">
        <v>161</v>
      </c>
    </row>
    <row r="5" spans="1:6" x14ac:dyDescent="0.25">
      <c r="B5" s="19" t="s">
        <v>160</v>
      </c>
    </row>
    <row r="6" spans="1:6" x14ac:dyDescent="0.25">
      <c r="B6" s="19" t="s">
        <v>162</v>
      </c>
    </row>
    <row r="7" spans="1:6" x14ac:dyDescent="0.25">
      <c r="B7" s="19" t="s">
        <v>179</v>
      </c>
    </row>
    <row r="9" spans="1:6" x14ac:dyDescent="0.25">
      <c r="A9" s="20" t="s">
        <v>156</v>
      </c>
    </row>
    <row r="11" spans="1:6" x14ac:dyDescent="0.25">
      <c r="B11" s="20" t="s">
        <v>204</v>
      </c>
    </row>
    <row r="13" spans="1:6" x14ac:dyDescent="0.25">
      <c r="B13" s="9"/>
      <c r="C13" s="15" t="s">
        <v>205</v>
      </c>
      <c r="D13" s="9" t="s">
        <v>13</v>
      </c>
      <c r="E13" s="39"/>
      <c r="F13" s="40"/>
    </row>
    <row r="14" spans="1:6" x14ac:dyDescent="0.25">
      <c r="B14" s="85" t="s">
        <v>22</v>
      </c>
      <c r="C14" s="86">
        <v>265</v>
      </c>
      <c r="D14" s="87">
        <v>637.20456603773584</v>
      </c>
    </row>
    <row r="15" spans="1:6" x14ac:dyDescent="0.25">
      <c r="B15" s="85" t="s">
        <v>23</v>
      </c>
      <c r="C15" s="86">
        <v>55</v>
      </c>
      <c r="D15" s="87">
        <v>458.5090909090909</v>
      </c>
    </row>
    <row r="16" spans="1:6" x14ac:dyDescent="0.25">
      <c r="B16" s="85" t="s">
        <v>24</v>
      </c>
      <c r="C16" s="86">
        <v>76</v>
      </c>
      <c r="D16" s="87">
        <v>473.94763157894732</v>
      </c>
    </row>
    <row r="17" spans="2:6" x14ac:dyDescent="0.25">
      <c r="B17" s="85" t="s">
        <v>25</v>
      </c>
      <c r="C17" s="86">
        <v>112</v>
      </c>
      <c r="D17" s="87">
        <v>494.26160714285714</v>
      </c>
    </row>
    <row r="18" spans="2:6" x14ac:dyDescent="0.25">
      <c r="B18" s="85" t="s">
        <v>26</v>
      </c>
      <c r="C18" s="86">
        <v>66</v>
      </c>
      <c r="D18" s="87">
        <v>594.92424242424238</v>
      </c>
    </row>
    <row r="19" spans="2:6" x14ac:dyDescent="0.25">
      <c r="B19" s="85" t="s">
        <v>27</v>
      </c>
      <c r="C19" s="86">
        <v>104</v>
      </c>
      <c r="D19" s="87">
        <v>565.92115384615386</v>
      </c>
    </row>
    <row r="20" spans="2:6" x14ac:dyDescent="0.25">
      <c r="B20" s="85" t="s">
        <v>28</v>
      </c>
      <c r="C20" s="86">
        <v>229</v>
      </c>
      <c r="D20" s="87">
        <v>619.68122270742356</v>
      </c>
    </row>
    <row r="21" spans="2:6" x14ac:dyDescent="0.25">
      <c r="B21" s="41"/>
      <c r="C21" s="25"/>
      <c r="D21" s="42"/>
    </row>
    <row r="22" spans="2:6" x14ac:dyDescent="0.25">
      <c r="B22" s="41"/>
      <c r="C22" s="25"/>
      <c r="D22" s="42"/>
    </row>
    <row r="23" spans="2:6" x14ac:dyDescent="0.25">
      <c r="B23" s="41"/>
      <c r="C23" s="25"/>
      <c r="D23" s="42"/>
    </row>
    <row r="24" spans="2:6" x14ac:dyDescent="0.25">
      <c r="B24" s="20" t="s">
        <v>195</v>
      </c>
    </row>
    <row r="26" spans="2:6" x14ac:dyDescent="0.25">
      <c r="B26" s="52"/>
      <c r="C26" s="15" t="s">
        <v>194</v>
      </c>
      <c r="D26" s="15" t="s">
        <v>13</v>
      </c>
      <c r="E26" s="39"/>
      <c r="F26" s="40"/>
    </row>
    <row r="27" spans="2:6" x14ac:dyDescent="0.25">
      <c r="B27" s="85" t="s">
        <v>22</v>
      </c>
      <c r="C27" s="86">
        <v>5879</v>
      </c>
      <c r="D27" s="87">
        <v>619.93635992515703</v>
      </c>
    </row>
    <row r="28" spans="2:6" x14ac:dyDescent="0.25">
      <c r="B28" s="85" t="s">
        <v>23</v>
      </c>
      <c r="C28" s="86">
        <v>984</v>
      </c>
      <c r="D28" s="87">
        <v>439.16272357723579</v>
      </c>
    </row>
    <row r="29" spans="2:6" x14ac:dyDescent="0.25">
      <c r="B29" s="85" t="s">
        <v>24</v>
      </c>
      <c r="C29" s="86">
        <v>1866</v>
      </c>
      <c r="D29" s="87">
        <v>469.40753483386914</v>
      </c>
    </row>
    <row r="30" spans="2:6" x14ac:dyDescent="0.25">
      <c r="B30" s="85" t="s">
        <v>25</v>
      </c>
      <c r="C30" s="86">
        <v>2136</v>
      </c>
      <c r="D30" s="87">
        <v>479.43225187265915</v>
      </c>
    </row>
    <row r="31" spans="2:6" x14ac:dyDescent="0.25">
      <c r="B31" s="85" t="s">
        <v>26</v>
      </c>
      <c r="C31" s="86">
        <v>1159</v>
      </c>
      <c r="D31" s="87">
        <v>582.00069887834343</v>
      </c>
    </row>
    <row r="32" spans="2:6" x14ac:dyDescent="0.25">
      <c r="B32" s="85" t="s">
        <v>27</v>
      </c>
      <c r="C32" s="86">
        <v>3120</v>
      </c>
      <c r="D32" s="87">
        <v>565.5374679487179</v>
      </c>
    </row>
    <row r="33" spans="2:24" x14ac:dyDescent="0.25">
      <c r="B33" s="85" t="s">
        <v>28</v>
      </c>
      <c r="C33" s="86">
        <v>5319</v>
      </c>
      <c r="D33" s="87">
        <v>611.8572814438802</v>
      </c>
    </row>
    <row r="34" spans="2:24" x14ac:dyDescent="0.25">
      <c r="B34" s="41"/>
      <c r="C34" s="41"/>
      <c r="D34" s="41"/>
      <c r="E34" s="43"/>
    </row>
    <row r="35" spans="2:24" x14ac:dyDescent="0.25">
      <c r="B35" s="41"/>
      <c r="C35" s="41"/>
      <c r="D35" s="41"/>
      <c r="E35" s="43"/>
    </row>
    <row r="36" spans="2:24" x14ac:dyDescent="0.25">
      <c r="B36" s="41"/>
      <c r="C36" s="41"/>
      <c r="D36" s="41"/>
      <c r="E36" s="43"/>
    </row>
    <row r="37" spans="2:24" x14ac:dyDescent="0.25">
      <c r="B37" s="101" t="s">
        <v>197</v>
      </c>
      <c r="C37" s="101"/>
      <c r="D37" s="101"/>
      <c r="E37" s="101"/>
      <c r="F37" s="101"/>
      <c r="G37" s="101"/>
      <c r="H37" s="101"/>
      <c r="I37" s="101"/>
      <c r="J37" s="101"/>
    </row>
    <row r="38" spans="2:24" x14ac:dyDescent="0.25">
      <c r="B38" s="44"/>
      <c r="C38" s="44"/>
      <c r="D38" s="44"/>
      <c r="E38" s="44"/>
      <c r="F38" s="44"/>
      <c r="G38" s="44"/>
      <c r="H38" s="44"/>
      <c r="I38" s="44"/>
      <c r="J38" s="44"/>
    </row>
    <row r="39" spans="2:24" s="70" customFormat="1" x14ac:dyDescent="0.25">
      <c r="B39" s="51"/>
      <c r="C39" s="99">
        <v>2024</v>
      </c>
      <c r="D39" s="100"/>
      <c r="E39" s="99">
        <v>2023</v>
      </c>
      <c r="F39" s="100"/>
    </row>
    <row r="40" spans="2:24" ht="30" x14ac:dyDescent="0.25">
      <c r="B40" s="47"/>
      <c r="C40" s="47" t="s">
        <v>177</v>
      </c>
      <c r="D40" s="47" t="s">
        <v>13</v>
      </c>
      <c r="E40" s="47" t="s">
        <v>177</v>
      </c>
      <c r="F40" s="47" t="s">
        <v>13</v>
      </c>
    </row>
    <row r="41" spans="2:24" x14ac:dyDescent="0.25">
      <c r="B41" s="48" t="s">
        <v>22</v>
      </c>
      <c r="C41" s="86">
        <v>265</v>
      </c>
      <c r="D41" s="87">
        <v>637.20456603773584</v>
      </c>
      <c r="E41" s="86">
        <v>5879</v>
      </c>
      <c r="F41" s="87">
        <v>619.93635992515703</v>
      </c>
    </row>
    <row r="42" spans="2:24" x14ac:dyDescent="0.25">
      <c r="B42" s="48" t="s">
        <v>23</v>
      </c>
      <c r="C42" s="86">
        <v>55</v>
      </c>
      <c r="D42" s="87">
        <v>458.5090909090909</v>
      </c>
      <c r="E42" s="86">
        <v>984</v>
      </c>
      <c r="F42" s="87">
        <v>439.16272357723579</v>
      </c>
    </row>
    <row r="43" spans="2:24" x14ac:dyDescent="0.25">
      <c r="B43" s="48" t="s">
        <v>24</v>
      </c>
      <c r="C43" s="86">
        <v>76</v>
      </c>
      <c r="D43" s="87">
        <v>473.94763157894732</v>
      </c>
      <c r="E43" s="86">
        <v>1866</v>
      </c>
      <c r="F43" s="87">
        <v>469.40753483386914</v>
      </c>
    </row>
    <row r="44" spans="2:24" x14ac:dyDescent="0.25">
      <c r="B44" s="48" t="s">
        <v>25</v>
      </c>
      <c r="C44" s="86">
        <v>112</v>
      </c>
      <c r="D44" s="87">
        <v>494.26160714285714</v>
      </c>
      <c r="E44" s="86">
        <v>2136</v>
      </c>
      <c r="F44" s="87">
        <v>479.43225187265915</v>
      </c>
    </row>
    <row r="45" spans="2:24" x14ac:dyDescent="0.25">
      <c r="B45" s="48" t="s">
        <v>26</v>
      </c>
      <c r="C45" s="86">
        <v>66</v>
      </c>
      <c r="D45" s="87">
        <v>594.92424242424238</v>
      </c>
      <c r="E45" s="86">
        <v>1159</v>
      </c>
      <c r="F45" s="87">
        <v>582.00069887834343</v>
      </c>
    </row>
    <row r="46" spans="2:24" x14ac:dyDescent="0.25">
      <c r="B46" s="48" t="s">
        <v>27</v>
      </c>
      <c r="C46" s="86">
        <v>104</v>
      </c>
      <c r="D46" s="87">
        <v>565.92115384615386</v>
      </c>
      <c r="E46" s="86">
        <v>3120</v>
      </c>
      <c r="F46" s="87">
        <v>565.5374679487179</v>
      </c>
    </row>
    <row r="47" spans="2:24" x14ac:dyDescent="0.25">
      <c r="B47" s="48" t="s">
        <v>28</v>
      </c>
      <c r="C47" s="86">
        <v>229</v>
      </c>
      <c r="D47" s="87">
        <v>619.68122270742356</v>
      </c>
      <c r="E47" s="86">
        <v>5319</v>
      </c>
      <c r="F47" s="87">
        <v>611.8572814438802</v>
      </c>
    </row>
    <row r="48" spans="2:24" x14ac:dyDescent="0.25">
      <c r="B48" s="109"/>
      <c r="C48" s="110"/>
      <c r="D48" s="111"/>
      <c r="E48" s="110"/>
      <c r="F48" s="111"/>
      <c r="G48" s="110"/>
      <c r="H48" s="111"/>
      <c r="I48" s="112"/>
      <c r="J48" s="111"/>
      <c r="K48" s="112"/>
      <c r="L48" s="113"/>
      <c r="M48" s="114"/>
      <c r="N48" s="113"/>
      <c r="O48" s="114"/>
      <c r="P48" s="113"/>
      <c r="Q48" s="112"/>
      <c r="R48" s="113"/>
      <c r="S48" s="114"/>
      <c r="T48" s="113"/>
      <c r="U48" s="114"/>
      <c r="V48" s="113"/>
      <c r="W48" s="114"/>
      <c r="X48" s="113"/>
    </row>
    <row r="49" spans="2:24" x14ac:dyDescent="0.25">
      <c r="B49" s="116"/>
      <c r="C49" s="115">
        <v>2022</v>
      </c>
      <c r="D49" s="98"/>
      <c r="E49" s="97">
        <v>2021</v>
      </c>
      <c r="F49" s="98"/>
      <c r="G49" s="97">
        <v>2020</v>
      </c>
      <c r="H49" s="98"/>
      <c r="I49" s="97">
        <v>2019</v>
      </c>
      <c r="J49" s="98"/>
      <c r="M49" s="114"/>
      <c r="N49" s="113"/>
      <c r="O49" s="114"/>
      <c r="P49" s="113"/>
      <c r="Q49" s="112"/>
      <c r="R49" s="113"/>
      <c r="S49" s="114"/>
      <c r="T49" s="113"/>
      <c r="U49" s="114"/>
      <c r="V49" s="113"/>
      <c r="W49" s="114"/>
      <c r="X49" s="113"/>
    </row>
    <row r="50" spans="2:24" ht="30" x14ac:dyDescent="0.25">
      <c r="B50" s="117"/>
      <c r="C50" s="68" t="s">
        <v>177</v>
      </c>
      <c r="D50" s="15" t="s">
        <v>13</v>
      </c>
      <c r="E50" s="15" t="s">
        <v>177</v>
      </c>
      <c r="F50" s="15" t="s">
        <v>13</v>
      </c>
      <c r="G50" s="15" t="s">
        <v>177</v>
      </c>
      <c r="H50" s="15" t="s">
        <v>13</v>
      </c>
      <c r="I50" s="15" t="s">
        <v>177</v>
      </c>
      <c r="J50" s="15" t="s">
        <v>13</v>
      </c>
      <c r="M50" s="114"/>
      <c r="N50" s="113"/>
      <c r="O50" s="114"/>
      <c r="P50" s="113"/>
      <c r="Q50" s="112"/>
      <c r="R50" s="113"/>
      <c r="S50" s="114"/>
      <c r="T50" s="113"/>
      <c r="U50" s="114"/>
      <c r="V50" s="113"/>
      <c r="W50" s="114"/>
      <c r="X50" s="113"/>
    </row>
    <row r="51" spans="2:24" x14ac:dyDescent="0.25">
      <c r="B51" s="118" t="s">
        <v>22</v>
      </c>
      <c r="C51" s="86">
        <v>6133</v>
      </c>
      <c r="D51" s="87">
        <v>576.16552258274908</v>
      </c>
      <c r="E51" s="56">
        <v>6205</v>
      </c>
      <c r="F51" s="87">
        <v>532.99416921837224</v>
      </c>
      <c r="G51" s="56">
        <v>5372</v>
      </c>
      <c r="H51" s="88">
        <v>530.22763775130272</v>
      </c>
      <c r="I51" s="89">
        <v>6032</v>
      </c>
      <c r="J51" s="88">
        <v>502.17883123342182</v>
      </c>
      <c r="M51" s="114"/>
      <c r="N51" s="113"/>
      <c r="O51" s="114"/>
      <c r="P51" s="113"/>
      <c r="Q51" s="112"/>
      <c r="R51" s="113"/>
      <c r="S51" s="114"/>
      <c r="T51" s="113"/>
      <c r="U51" s="114"/>
      <c r="V51" s="113"/>
      <c r="W51" s="114"/>
      <c r="X51" s="113"/>
    </row>
    <row r="52" spans="2:24" x14ac:dyDescent="0.25">
      <c r="B52" s="119" t="s">
        <v>23</v>
      </c>
      <c r="C52" s="86">
        <v>882</v>
      </c>
      <c r="D52" s="87">
        <v>400.81699546485265</v>
      </c>
      <c r="E52" s="56">
        <v>851</v>
      </c>
      <c r="F52" s="87">
        <v>378.06077555816688</v>
      </c>
      <c r="G52" s="56">
        <v>766</v>
      </c>
      <c r="H52" s="88">
        <v>360.24939947780678</v>
      </c>
      <c r="I52" s="89">
        <v>847</v>
      </c>
      <c r="J52" s="88">
        <v>349.07138134592674</v>
      </c>
      <c r="M52" s="114"/>
      <c r="N52" s="113"/>
      <c r="O52" s="114"/>
      <c r="P52" s="113"/>
      <c r="Q52" s="112"/>
      <c r="R52" s="113"/>
      <c r="S52" s="114"/>
      <c r="T52" s="113"/>
      <c r="U52" s="114"/>
      <c r="V52" s="113"/>
      <c r="W52" s="114"/>
      <c r="X52" s="113"/>
    </row>
    <row r="53" spans="2:24" x14ac:dyDescent="0.25">
      <c r="B53" s="119" t="s">
        <v>24</v>
      </c>
      <c r="C53" s="86">
        <v>1782</v>
      </c>
      <c r="D53" s="87">
        <v>432.23400673400675</v>
      </c>
      <c r="E53" s="56">
        <v>1569</v>
      </c>
      <c r="F53" s="87">
        <v>409.09393881453161</v>
      </c>
      <c r="G53" s="56">
        <v>1400</v>
      </c>
      <c r="H53" s="88">
        <v>388.27045714285725</v>
      </c>
      <c r="I53" s="89">
        <v>1518</v>
      </c>
      <c r="J53" s="88">
        <v>375.92211462450592</v>
      </c>
      <c r="M53" s="114"/>
      <c r="N53" s="113"/>
      <c r="O53" s="114"/>
      <c r="P53" s="113"/>
      <c r="Q53" s="112"/>
      <c r="R53" s="113"/>
      <c r="S53" s="114"/>
      <c r="T53" s="113"/>
      <c r="U53" s="114"/>
      <c r="V53" s="113"/>
      <c r="W53" s="114"/>
      <c r="X53" s="113"/>
    </row>
    <row r="54" spans="2:24" x14ac:dyDescent="0.25">
      <c r="B54" s="119" t="s">
        <v>25</v>
      </c>
      <c r="C54" s="86">
        <v>2027</v>
      </c>
      <c r="D54" s="87">
        <v>444.91343857918093</v>
      </c>
      <c r="E54" s="56">
        <v>1859</v>
      </c>
      <c r="F54" s="87">
        <v>426.58067240451862</v>
      </c>
      <c r="G54" s="56">
        <v>1735</v>
      </c>
      <c r="H54" s="88">
        <v>414.06118731988477</v>
      </c>
      <c r="I54" s="89">
        <v>1951</v>
      </c>
      <c r="J54" s="88">
        <v>404.65191696565864</v>
      </c>
      <c r="M54" s="114"/>
      <c r="N54" s="113"/>
      <c r="O54" s="114"/>
      <c r="P54" s="113"/>
      <c r="Q54" s="112"/>
      <c r="R54" s="113"/>
      <c r="S54" s="114"/>
      <c r="T54" s="113"/>
      <c r="U54" s="114"/>
      <c r="V54" s="113"/>
      <c r="W54" s="114"/>
      <c r="X54" s="113"/>
    </row>
    <row r="55" spans="2:24" x14ac:dyDescent="0.25">
      <c r="B55" s="119" t="s">
        <v>26</v>
      </c>
      <c r="C55" s="86">
        <v>1186</v>
      </c>
      <c r="D55" s="87">
        <v>539.19618043844855</v>
      </c>
      <c r="E55" s="56">
        <v>1173</v>
      </c>
      <c r="F55" s="87">
        <v>506.40013640238703</v>
      </c>
      <c r="G55" s="56">
        <v>1067</v>
      </c>
      <c r="H55" s="88">
        <v>485.48328022492973</v>
      </c>
      <c r="I55" s="89">
        <v>1120</v>
      </c>
      <c r="J55" s="88">
        <v>459.17403571428576</v>
      </c>
      <c r="M55" s="114"/>
      <c r="N55" s="113"/>
      <c r="O55" s="114"/>
      <c r="P55" s="113"/>
      <c r="Q55" s="112"/>
      <c r="R55" s="113"/>
      <c r="S55" s="114"/>
      <c r="T55" s="113"/>
      <c r="U55" s="114"/>
      <c r="V55" s="113"/>
      <c r="W55" s="114"/>
      <c r="X55" s="113"/>
    </row>
    <row r="56" spans="2:24" x14ac:dyDescent="0.25">
      <c r="B56" s="119" t="s">
        <v>27</v>
      </c>
      <c r="C56" s="86">
        <v>3108</v>
      </c>
      <c r="D56" s="87">
        <v>517.54695302445305</v>
      </c>
      <c r="E56" s="56">
        <v>2761</v>
      </c>
      <c r="F56" s="87">
        <v>484.85560666425209</v>
      </c>
      <c r="G56" s="56">
        <v>2516</v>
      </c>
      <c r="H56" s="88">
        <v>468.32014705882352</v>
      </c>
      <c r="I56" s="89">
        <v>2572</v>
      </c>
      <c r="J56" s="88">
        <v>444.88168351477447</v>
      </c>
      <c r="M56" s="114"/>
      <c r="N56" s="113"/>
      <c r="O56" s="114"/>
      <c r="P56" s="113"/>
      <c r="Q56" s="112"/>
      <c r="R56" s="113"/>
      <c r="S56" s="114"/>
      <c r="T56" s="113"/>
      <c r="U56" s="114"/>
      <c r="V56" s="113"/>
      <c r="W56" s="114"/>
      <c r="X56" s="113"/>
    </row>
    <row r="57" spans="2:24" x14ac:dyDescent="0.25">
      <c r="B57" s="119" t="s">
        <v>28</v>
      </c>
      <c r="C57" s="86">
        <v>5642</v>
      </c>
      <c r="D57" s="87">
        <v>561.89819035802907</v>
      </c>
      <c r="E57" s="56">
        <v>5532</v>
      </c>
      <c r="F57" s="87">
        <v>536.40389551699195</v>
      </c>
      <c r="G57" s="56">
        <v>4943</v>
      </c>
      <c r="H57" s="88">
        <v>520.19887720008103</v>
      </c>
      <c r="I57" s="89">
        <v>5348</v>
      </c>
      <c r="J57" s="88">
        <v>495.35419970082279</v>
      </c>
      <c r="M57" s="114"/>
      <c r="N57" s="113"/>
      <c r="O57" s="114"/>
      <c r="P57" s="113"/>
      <c r="Q57" s="112"/>
      <c r="R57" s="113"/>
      <c r="S57" s="114"/>
      <c r="T57" s="113"/>
      <c r="U57" s="114"/>
      <c r="V57" s="113"/>
      <c r="W57" s="114"/>
      <c r="X57" s="113"/>
    </row>
    <row r="58" spans="2:24" x14ac:dyDescent="0.25">
      <c r="B58" s="120"/>
      <c r="C58" s="110"/>
      <c r="D58" s="111"/>
      <c r="E58" s="110"/>
      <c r="F58" s="111"/>
      <c r="G58" s="110"/>
      <c r="H58" s="111"/>
      <c r="I58" s="112"/>
      <c r="J58" s="111"/>
      <c r="K58" s="112"/>
      <c r="L58" s="113"/>
      <c r="M58" s="114"/>
      <c r="N58" s="113"/>
      <c r="O58" s="114"/>
      <c r="P58" s="113"/>
      <c r="Q58" s="112"/>
      <c r="R58" s="113"/>
      <c r="S58" s="114"/>
      <c r="T58" s="113"/>
      <c r="U58" s="114"/>
      <c r="V58" s="113"/>
      <c r="W58" s="114"/>
      <c r="X58" s="113"/>
    </row>
    <row r="59" spans="2:24" x14ac:dyDescent="0.25">
      <c r="B59" s="120"/>
      <c r="C59" s="110"/>
      <c r="D59" s="111"/>
      <c r="E59" s="110"/>
      <c r="F59" s="111"/>
      <c r="G59" s="110"/>
      <c r="H59" s="111"/>
      <c r="I59" s="112"/>
      <c r="J59" s="111"/>
      <c r="K59" s="112"/>
      <c r="L59" s="113"/>
      <c r="M59" s="114"/>
      <c r="N59" s="113"/>
      <c r="O59" s="114"/>
      <c r="P59" s="113"/>
      <c r="Q59" s="112"/>
      <c r="R59" s="113"/>
      <c r="S59" s="114"/>
      <c r="T59" s="113"/>
      <c r="U59" s="114"/>
      <c r="V59" s="113"/>
      <c r="W59" s="114"/>
      <c r="X59" s="113"/>
    </row>
    <row r="60" spans="2:24" x14ac:dyDescent="0.25">
      <c r="B60" s="116"/>
      <c r="C60" s="115">
        <v>2018</v>
      </c>
      <c r="D60" s="98"/>
      <c r="E60" s="97">
        <v>2017</v>
      </c>
      <c r="F60" s="98"/>
      <c r="G60" s="97" t="s">
        <v>165</v>
      </c>
      <c r="H60" s="98"/>
      <c r="I60" s="97" t="s">
        <v>166</v>
      </c>
      <c r="J60" s="98"/>
      <c r="K60" s="97" t="s">
        <v>167</v>
      </c>
      <c r="L60" s="98"/>
      <c r="O60" s="114"/>
      <c r="P60" s="113"/>
      <c r="Q60" s="112"/>
      <c r="R60" s="113"/>
      <c r="S60" s="114"/>
      <c r="T60" s="113"/>
      <c r="U60" s="114"/>
      <c r="V60" s="113"/>
      <c r="W60" s="114"/>
      <c r="X60" s="113"/>
    </row>
    <row r="61" spans="2:24" ht="30" x14ac:dyDescent="0.25">
      <c r="B61" s="117"/>
      <c r="C61" s="68" t="s">
        <v>177</v>
      </c>
      <c r="D61" s="15" t="s">
        <v>13</v>
      </c>
      <c r="E61" s="15" t="s">
        <v>177</v>
      </c>
      <c r="F61" s="15" t="s">
        <v>13</v>
      </c>
      <c r="G61" s="15" t="s">
        <v>177</v>
      </c>
      <c r="H61" s="15" t="s">
        <v>13</v>
      </c>
      <c r="I61" s="15" t="s">
        <v>177</v>
      </c>
      <c r="J61" s="15" t="s">
        <v>13</v>
      </c>
      <c r="K61" s="15" t="s">
        <v>177</v>
      </c>
      <c r="L61" s="15" t="s">
        <v>13</v>
      </c>
      <c r="O61" s="114"/>
      <c r="P61" s="113"/>
      <c r="Q61" s="112"/>
      <c r="R61" s="113"/>
      <c r="S61" s="114"/>
      <c r="T61" s="113"/>
      <c r="U61" s="114"/>
      <c r="V61" s="113"/>
      <c r="W61" s="114"/>
      <c r="X61" s="113"/>
    </row>
    <row r="62" spans="2:24" x14ac:dyDescent="0.25">
      <c r="B62" s="119" t="s">
        <v>22</v>
      </c>
      <c r="C62" s="89">
        <v>5778</v>
      </c>
      <c r="D62" s="88">
        <v>476.95069574247117</v>
      </c>
      <c r="E62" s="56">
        <v>5677</v>
      </c>
      <c r="F62" s="88">
        <v>447.23478774000336</v>
      </c>
      <c r="G62" s="89">
        <v>5112</v>
      </c>
      <c r="H62" s="88">
        <v>426.13656885759008</v>
      </c>
      <c r="I62" s="89">
        <v>5051</v>
      </c>
      <c r="J62" s="88">
        <v>414.3761948129083</v>
      </c>
      <c r="K62" s="89">
        <v>3769</v>
      </c>
      <c r="L62" s="88">
        <v>403.36340939241188</v>
      </c>
      <c r="O62" s="114"/>
      <c r="P62" s="113"/>
      <c r="Q62" s="112"/>
      <c r="R62" s="113"/>
      <c r="S62" s="114"/>
      <c r="T62" s="113"/>
      <c r="U62" s="114"/>
      <c r="V62" s="113"/>
      <c r="W62" s="114"/>
      <c r="X62" s="113"/>
    </row>
    <row r="63" spans="2:24" x14ac:dyDescent="0.25">
      <c r="B63" s="119" t="s">
        <v>23</v>
      </c>
      <c r="C63" s="89">
        <v>814</v>
      </c>
      <c r="D63" s="88">
        <v>330.55367321867323</v>
      </c>
      <c r="E63" s="56">
        <v>722</v>
      </c>
      <c r="F63" s="88">
        <v>331.13444598337952</v>
      </c>
      <c r="G63" s="89">
        <v>663</v>
      </c>
      <c r="H63" s="88">
        <v>322.22520361990956</v>
      </c>
      <c r="I63" s="89">
        <v>688</v>
      </c>
      <c r="J63" s="88">
        <v>307.44047965116278</v>
      </c>
      <c r="K63" s="89">
        <v>443</v>
      </c>
      <c r="L63" s="88">
        <v>300.85266365688489</v>
      </c>
      <c r="O63" s="114"/>
      <c r="P63" s="113"/>
      <c r="Q63" s="112"/>
      <c r="R63" s="113"/>
      <c r="S63" s="114"/>
      <c r="T63" s="113"/>
      <c r="U63" s="114"/>
      <c r="V63" s="113"/>
      <c r="W63" s="114"/>
      <c r="X63" s="113"/>
    </row>
    <row r="64" spans="2:24" x14ac:dyDescent="0.25">
      <c r="B64" s="119" t="s">
        <v>24</v>
      </c>
      <c r="C64" s="89">
        <v>1605</v>
      </c>
      <c r="D64" s="88">
        <v>351.37554517133947</v>
      </c>
      <c r="E64" s="56">
        <v>1478</v>
      </c>
      <c r="F64" s="88">
        <v>339.28161705006772</v>
      </c>
      <c r="G64" s="89">
        <v>1323</v>
      </c>
      <c r="H64" s="88">
        <v>332.81713529856381</v>
      </c>
      <c r="I64" s="89">
        <v>1380</v>
      </c>
      <c r="J64" s="88">
        <v>316.94159420289856</v>
      </c>
      <c r="K64" s="89">
        <v>1077</v>
      </c>
      <c r="L64" s="88">
        <v>310.05152274837508</v>
      </c>
      <c r="O64" s="114"/>
      <c r="P64" s="113"/>
      <c r="Q64" s="112"/>
      <c r="R64" s="113"/>
      <c r="S64" s="114"/>
      <c r="T64" s="113"/>
      <c r="U64" s="114"/>
      <c r="V64" s="113"/>
      <c r="W64" s="114"/>
      <c r="X64" s="113"/>
    </row>
    <row r="65" spans="2:24" x14ac:dyDescent="0.25">
      <c r="B65" s="119" t="s">
        <v>25</v>
      </c>
      <c r="C65" s="89">
        <v>1961</v>
      </c>
      <c r="D65" s="88">
        <v>386.14864354920957</v>
      </c>
      <c r="E65" s="56">
        <v>1825</v>
      </c>
      <c r="F65" s="88">
        <v>365.71728767123278</v>
      </c>
      <c r="G65" s="89">
        <v>1746</v>
      </c>
      <c r="H65" s="88">
        <v>354.45620274914091</v>
      </c>
      <c r="I65" s="89">
        <v>1792</v>
      </c>
      <c r="J65" s="88">
        <v>347.80891741071406</v>
      </c>
      <c r="K65" s="89">
        <v>1245</v>
      </c>
      <c r="L65" s="88">
        <v>344.06810441767067</v>
      </c>
      <c r="O65" s="114"/>
      <c r="P65" s="113"/>
      <c r="Q65" s="112"/>
      <c r="R65" s="113"/>
      <c r="S65" s="114"/>
      <c r="T65" s="113"/>
      <c r="U65" s="114"/>
      <c r="V65" s="113"/>
      <c r="W65" s="114"/>
      <c r="X65" s="113"/>
    </row>
    <row r="66" spans="2:24" x14ac:dyDescent="0.25">
      <c r="B66" s="119" t="s">
        <v>26</v>
      </c>
      <c r="C66" s="89">
        <v>1107</v>
      </c>
      <c r="D66" s="88">
        <v>444.2251580849142</v>
      </c>
      <c r="E66" s="56">
        <v>1091</v>
      </c>
      <c r="F66" s="88">
        <v>412.92067827681029</v>
      </c>
      <c r="G66" s="89">
        <v>977</v>
      </c>
      <c r="H66" s="88">
        <v>398.67744114636645</v>
      </c>
      <c r="I66" s="89">
        <v>978</v>
      </c>
      <c r="J66" s="88">
        <v>361.42549079754627</v>
      </c>
      <c r="K66" s="89">
        <v>696</v>
      </c>
      <c r="L66" s="88">
        <v>391.04900862068962</v>
      </c>
      <c r="O66" s="114"/>
      <c r="P66" s="113"/>
      <c r="Q66" s="112"/>
      <c r="R66" s="113"/>
      <c r="S66" s="114"/>
      <c r="T66" s="113"/>
      <c r="U66" s="114"/>
      <c r="V66" s="113"/>
      <c r="W66" s="114"/>
      <c r="X66" s="113"/>
    </row>
    <row r="67" spans="2:24" x14ac:dyDescent="0.25">
      <c r="B67" s="119" t="s">
        <v>27</v>
      </c>
      <c r="C67" s="89">
        <v>2574</v>
      </c>
      <c r="D67" s="88">
        <v>424.2304662004662</v>
      </c>
      <c r="E67" s="56">
        <v>2358</v>
      </c>
      <c r="F67" s="88">
        <v>408.71340966921127</v>
      </c>
      <c r="G67" s="89">
        <v>2194</v>
      </c>
      <c r="H67" s="88">
        <v>389.92680036463076</v>
      </c>
      <c r="I67" s="89">
        <v>1993</v>
      </c>
      <c r="J67" s="88">
        <v>392.85658805820373</v>
      </c>
      <c r="K67" s="89">
        <v>1498</v>
      </c>
      <c r="L67" s="88">
        <v>390.70210280373834</v>
      </c>
      <c r="O67" s="114"/>
      <c r="P67" s="113"/>
      <c r="Q67" s="112"/>
      <c r="R67" s="113"/>
      <c r="S67" s="114"/>
      <c r="T67" s="113"/>
      <c r="U67" s="114"/>
      <c r="V67" s="113"/>
      <c r="W67" s="114"/>
      <c r="X67" s="113"/>
    </row>
    <row r="68" spans="2:24" x14ac:dyDescent="0.25">
      <c r="B68" s="119" t="s">
        <v>28</v>
      </c>
      <c r="C68" s="89">
        <v>4769</v>
      </c>
      <c r="D68" s="88">
        <v>483.49040679387701</v>
      </c>
      <c r="E68" s="56">
        <v>4658</v>
      </c>
      <c r="F68" s="88">
        <v>443.99950193215972</v>
      </c>
      <c r="G68" s="89">
        <v>4271</v>
      </c>
      <c r="H68" s="88">
        <v>426.55044251931645</v>
      </c>
      <c r="I68" s="89">
        <v>3992</v>
      </c>
      <c r="J68" s="88">
        <v>410.58833917835676</v>
      </c>
      <c r="K68" s="89">
        <v>3134</v>
      </c>
      <c r="L68" s="88">
        <v>417.42250159540527</v>
      </c>
      <c r="O68" s="114"/>
      <c r="P68" s="113"/>
      <c r="Q68" s="112"/>
      <c r="R68" s="113"/>
      <c r="S68" s="114"/>
      <c r="T68" s="113"/>
      <c r="U68" s="114"/>
      <c r="V68" s="113"/>
      <c r="W68" s="114"/>
      <c r="X68" s="113"/>
    </row>
    <row r="69" spans="2:24" x14ac:dyDescent="0.25">
      <c r="B69" s="109"/>
      <c r="E69" s="19"/>
      <c r="G69" s="19"/>
      <c r="M69" s="114"/>
      <c r="N69" s="113"/>
      <c r="O69" s="114"/>
      <c r="P69" s="113"/>
      <c r="Q69" s="112"/>
      <c r="R69" s="113"/>
      <c r="S69" s="114"/>
      <c r="T69" s="113"/>
      <c r="U69" s="114"/>
      <c r="V69" s="113"/>
      <c r="W69" s="114"/>
      <c r="X69" s="113"/>
    </row>
    <row r="70" spans="2:24" x14ac:dyDescent="0.25">
      <c r="B70" s="109"/>
      <c r="C70" s="110"/>
      <c r="D70" s="111"/>
      <c r="E70" s="110"/>
      <c r="F70" s="111"/>
      <c r="G70" s="110"/>
      <c r="H70" s="111"/>
      <c r="I70" s="112"/>
      <c r="J70" s="111"/>
      <c r="K70" s="112"/>
      <c r="L70" s="113"/>
      <c r="M70" s="114"/>
      <c r="N70" s="113"/>
      <c r="O70" s="114"/>
      <c r="P70" s="113"/>
      <c r="Q70" s="112"/>
      <c r="R70" s="113"/>
      <c r="S70" s="114"/>
      <c r="T70" s="113"/>
      <c r="U70" s="114"/>
      <c r="V70" s="113"/>
      <c r="W70" s="114"/>
      <c r="X70" s="113"/>
    </row>
    <row r="71" spans="2:24" x14ac:dyDescent="0.25">
      <c r="B71" s="109"/>
      <c r="C71" s="110"/>
      <c r="D71" s="111"/>
      <c r="E71" s="110"/>
      <c r="F71" s="111"/>
      <c r="G71" s="110"/>
      <c r="H71" s="111"/>
      <c r="I71" s="112"/>
      <c r="J71" s="111"/>
      <c r="K71" s="112"/>
      <c r="L71" s="113"/>
      <c r="M71" s="114"/>
      <c r="N71" s="113"/>
      <c r="O71" s="114"/>
      <c r="P71" s="113"/>
      <c r="Q71" s="112"/>
      <c r="R71" s="113"/>
      <c r="S71" s="114"/>
      <c r="T71" s="113"/>
      <c r="U71" s="114"/>
      <c r="V71" s="113"/>
      <c r="W71" s="114"/>
      <c r="X71" s="113"/>
    </row>
    <row r="72" spans="2:24" x14ac:dyDescent="0.25">
      <c r="B72" s="109"/>
      <c r="C72" s="110"/>
      <c r="D72" s="111"/>
      <c r="E72" s="110"/>
      <c r="F72" s="111"/>
      <c r="G72" s="110"/>
      <c r="H72" s="111"/>
      <c r="I72" s="112"/>
      <c r="J72" s="111"/>
      <c r="K72" s="112"/>
      <c r="L72" s="113"/>
      <c r="M72" s="114"/>
      <c r="N72" s="113"/>
      <c r="O72" s="114"/>
      <c r="P72" s="113"/>
      <c r="Q72" s="112"/>
      <c r="R72" s="113"/>
      <c r="S72" s="114"/>
      <c r="T72" s="113"/>
      <c r="U72" s="114"/>
      <c r="V72" s="113"/>
      <c r="W72" s="114"/>
      <c r="X72" s="113"/>
    </row>
    <row r="74" spans="2:24" x14ac:dyDescent="0.25">
      <c r="B74" s="102" t="s">
        <v>196</v>
      </c>
      <c r="C74" s="102"/>
    </row>
    <row r="75" spans="2:24" x14ac:dyDescent="0.25">
      <c r="B75" s="41"/>
      <c r="C75" s="41"/>
      <c r="D75" s="41"/>
      <c r="E75" s="43"/>
    </row>
    <row r="76" spans="2:24" x14ac:dyDescent="0.25">
      <c r="B76" s="45" t="s">
        <v>206</v>
      </c>
      <c r="C76" s="41"/>
      <c r="D76" s="41"/>
      <c r="E76" s="43"/>
    </row>
    <row r="77" spans="2:24" x14ac:dyDescent="0.25">
      <c r="B77" s="41"/>
      <c r="C77" s="41"/>
      <c r="D77" s="41"/>
      <c r="E77" s="43"/>
    </row>
    <row r="78" spans="2:24" ht="30" x14ac:dyDescent="0.25">
      <c r="B78" s="15" t="s">
        <v>163</v>
      </c>
      <c r="C78" s="15" t="s">
        <v>32</v>
      </c>
      <c r="D78" s="15" t="s">
        <v>205</v>
      </c>
      <c r="E78" s="49" t="s">
        <v>13</v>
      </c>
      <c r="F78" s="15" t="s">
        <v>194</v>
      </c>
      <c r="G78" s="49" t="s">
        <v>13</v>
      </c>
    </row>
    <row r="79" spans="2:24" x14ac:dyDescent="0.25">
      <c r="B79" s="10" t="s">
        <v>22</v>
      </c>
      <c r="C79" s="67">
        <v>15001</v>
      </c>
      <c r="D79" s="126">
        <v>11</v>
      </c>
      <c r="E79" s="127">
        <v>700.5</v>
      </c>
      <c r="F79" s="128">
        <v>292</v>
      </c>
      <c r="G79" s="129">
        <v>683.4</v>
      </c>
    </row>
    <row r="80" spans="2:24" x14ac:dyDescent="0.25">
      <c r="B80" s="10" t="s">
        <v>22</v>
      </c>
      <c r="C80" s="67">
        <v>15002</v>
      </c>
      <c r="D80" s="126">
        <v>31</v>
      </c>
      <c r="E80" s="130">
        <v>601.79999999999995</v>
      </c>
      <c r="F80" s="131">
        <v>622</v>
      </c>
      <c r="G80" s="132">
        <v>623.1</v>
      </c>
    </row>
    <row r="81" spans="2:7" x14ac:dyDescent="0.25">
      <c r="B81" s="10" t="s">
        <v>22</v>
      </c>
      <c r="C81" s="67">
        <v>15003</v>
      </c>
      <c r="D81" s="126">
        <v>11</v>
      </c>
      <c r="E81" s="130">
        <v>813.2</v>
      </c>
      <c r="F81" s="131">
        <v>361</v>
      </c>
      <c r="G81" s="132">
        <v>729.9</v>
      </c>
    </row>
    <row r="82" spans="2:7" x14ac:dyDescent="0.25">
      <c r="B82" s="10" t="s">
        <v>22</v>
      </c>
      <c r="C82" s="67">
        <v>15004</v>
      </c>
      <c r="D82" s="126">
        <v>22</v>
      </c>
      <c r="E82" s="130">
        <v>869</v>
      </c>
      <c r="F82" s="131">
        <v>372</v>
      </c>
      <c r="G82" s="132">
        <v>806.3</v>
      </c>
    </row>
    <row r="83" spans="2:7" x14ac:dyDescent="0.25">
      <c r="B83" s="10" t="s">
        <v>22</v>
      </c>
      <c r="C83" s="67">
        <v>15005</v>
      </c>
      <c r="D83" s="126">
        <v>14</v>
      </c>
      <c r="E83" s="130">
        <v>804.3</v>
      </c>
      <c r="F83" s="131">
        <v>322</v>
      </c>
      <c r="G83" s="132">
        <v>703.3</v>
      </c>
    </row>
    <row r="84" spans="2:7" x14ac:dyDescent="0.25">
      <c r="B84" s="10" t="s">
        <v>22</v>
      </c>
      <c r="C84" s="67">
        <v>15006</v>
      </c>
      <c r="D84" s="126">
        <v>26</v>
      </c>
      <c r="E84" s="130">
        <v>626.70000000000005</v>
      </c>
      <c r="F84" s="131">
        <v>464</v>
      </c>
      <c r="G84" s="132">
        <v>672.4</v>
      </c>
    </row>
    <row r="85" spans="2:7" x14ac:dyDescent="0.25">
      <c r="B85" s="10" t="s">
        <v>22</v>
      </c>
      <c r="C85" s="67">
        <v>15007</v>
      </c>
      <c r="D85" s="126">
        <v>33</v>
      </c>
      <c r="E85" s="130">
        <v>532.20000000000005</v>
      </c>
      <c r="F85" s="131">
        <v>720</v>
      </c>
      <c r="G85" s="132">
        <v>554.4</v>
      </c>
    </row>
    <row r="86" spans="2:7" x14ac:dyDescent="0.25">
      <c r="B86" s="10" t="s">
        <v>22</v>
      </c>
      <c r="C86" s="67">
        <v>15008</v>
      </c>
      <c r="D86" s="126">
        <v>28</v>
      </c>
      <c r="E86" s="130">
        <v>639.79999999999995</v>
      </c>
      <c r="F86" s="131">
        <v>504</v>
      </c>
      <c r="G86" s="132">
        <v>580.9</v>
      </c>
    </row>
    <row r="87" spans="2:7" x14ac:dyDescent="0.25">
      <c r="B87" s="10" t="s">
        <v>22</v>
      </c>
      <c r="C87" s="67">
        <v>15009</v>
      </c>
      <c r="D87" s="126">
        <v>36</v>
      </c>
      <c r="E87" s="130">
        <v>619.70000000000005</v>
      </c>
      <c r="F87" s="131">
        <v>724</v>
      </c>
      <c r="G87" s="132">
        <v>595.70000000000005</v>
      </c>
    </row>
    <row r="88" spans="2:7" x14ac:dyDescent="0.25">
      <c r="B88" s="10" t="s">
        <v>22</v>
      </c>
      <c r="C88" s="67">
        <v>15010</v>
      </c>
      <c r="D88" s="126">
        <v>19</v>
      </c>
      <c r="E88" s="130">
        <v>563.20000000000005</v>
      </c>
      <c r="F88" s="131">
        <v>515</v>
      </c>
      <c r="G88" s="132">
        <v>566.79999999999995</v>
      </c>
    </row>
    <row r="89" spans="2:7" x14ac:dyDescent="0.25">
      <c r="B89" s="10" t="s">
        <v>22</v>
      </c>
      <c r="C89" s="67">
        <v>15011</v>
      </c>
      <c r="D89" s="126">
        <v>20</v>
      </c>
      <c r="E89" s="130">
        <v>588</v>
      </c>
      <c r="F89" s="131">
        <v>543</v>
      </c>
      <c r="G89" s="132">
        <v>642.70000000000005</v>
      </c>
    </row>
    <row r="90" spans="2:7" x14ac:dyDescent="0.25">
      <c r="B90" s="10" t="s">
        <v>22</v>
      </c>
      <c r="C90" s="10" t="s">
        <v>55</v>
      </c>
      <c r="D90" s="131">
        <v>8</v>
      </c>
      <c r="E90" s="130">
        <v>499</v>
      </c>
      <c r="F90" s="131">
        <v>252</v>
      </c>
      <c r="G90" s="132">
        <v>387.5</v>
      </c>
    </row>
    <row r="91" spans="2:7" x14ac:dyDescent="0.25">
      <c r="B91" s="41"/>
      <c r="C91" s="41"/>
      <c r="D91" s="46"/>
      <c r="E91" s="43"/>
    </row>
    <row r="92" spans="2:7" x14ac:dyDescent="0.25">
      <c r="B92" s="41"/>
      <c r="C92" s="41"/>
      <c r="D92" s="41"/>
      <c r="E92" s="43"/>
    </row>
    <row r="93" spans="2:7" x14ac:dyDescent="0.25">
      <c r="B93" s="41"/>
      <c r="C93" s="41"/>
      <c r="D93" s="41"/>
      <c r="E93" s="43"/>
    </row>
    <row r="94" spans="2:7" x14ac:dyDescent="0.25">
      <c r="B94" s="45" t="s">
        <v>207</v>
      </c>
      <c r="C94" s="41"/>
      <c r="D94" s="41"/>
      <c r="E94" s="43"/>
    </row>
    <row r="95" spans="2:7" x14ac:dyDescent="0.25">
      <c r="B95" s="41"/>
      <c r="C95" s="41"/>
      <c r="D95" s="41"/>
      <c r="E95" s="43"/>
    </row>
    <row r="96" spans="2:7" ht="30" x14ac:dyDescent="0.25">
      <c r="B96" s="15" t="s">
        <v>163</v>
      </c>
      <c r="C96" s="15" t="s">
        <v>32</v>
      </c>
      <c r="D96" s="15" t="s">
        <v>205</v>
      </c>
      <c r="E96" s="60" t="s">
        <v>13</v>
      </c>
      <c r="F96" s="15" t="s">
        <v>194</v>
      </c>
      <c r="G96" s="60" t="s">
        <v>13</v>
      </c>
    </row>
    <row r="97" spans="2:7" x14ac:dyDescent="0.25">
      <c r="B97" s="10" t="s">
        <v>23</v>
      </c>
      <c r="C97" s="10" t="s">
        <v>56</v>
      </c>
      <c r="D97" s="134">
        <v>5</v>
      </c>
      <c r="E97" s="135">
        <v>461</v>
      </c>
      <c r="F97" s="128">
        <v>121</v>
      </c>
      <c r="G97" s="127">
        <v>460.3</v>
      </c>
    </row>
    <row r="98" spans="2:7" x14ac:dyDescent="0.25">
      <c r="B98" s="10" t="s">
        <v>23</v>
      </c>
      <c r="C98" s="10" t="s">
        <v>57</v>
      </c>
      <c r="D98" s="134" t="s">
        <v>178</v>
      </c>
      <c r="E98" s="135" t="s">
        <v>178</v>
      </c>
      <c r="F98" s="131">
        <v>115</v>
      </c>
      <c r="G98" s="130">
        <v>485.3</v>
      </c>
    </row>
    <row r="99" spans="2:7" x14ac:dyDescent="0.25">
      <c r="B99" s="10" t="s">
        <v>23</v>
      </c>
      <c r="C99" s="10" t="s">
        <v>58</v>
      </c>
      <c r="D99" s="134">
        <v>6</v>
      </c>
      <c r="E99" s="135">
        <v>511.7</v>
      </c>
      <c r="F99" s="131">
        <v>245</v>
      </c>
      <c r="G99" s="130">
        <v>459.6</v>
      </c>
    </row>
    <row r="100" spans="2:7" x14ac:dyDescent="0.25">
      <c r="B100" s="10" t="s">
        <v>23</v>
      </c>
      <c r="C100" s="10" t="s">
        <v>59</v>
      </c>
      <c r="D100" s="134">
        <v>23</v>
      </c>
      <c r="E100" s="135">
        <v>439.1</v>
      </c>
      <c r="F100" s="131">
        <v>275</v>
      </c>
      <c r="G100" s="130">
        <v>419.3</v>
      </c>
    </row>
    <row r="101" spans="2:7" x14ac:dyDescent="0.25">
      <c r="B101" s="10" t="s">
        <v>23</v>
      </c>
      <c r="C101" s="10" t="s">
        <v>60</v>
      </c>
      <c r="D101" s="134" t="s">
        <v>178</v>
      </c>
      <c r="E101" s="135" t="s">
        <v>178</v>
      </c>
      <c r="F101" s="131">
        <v>113</v>
      </c>
      <c r="G101" s="130">
        <v>402.7</v>
      </c>
    </row>
    <row r="102" spans="2:7" x14ac:dyDescent="0.25">
      <c r="B102" s="10" t="s">
        <v>23</v>
      </c>
      <c r="C102" s="10" t="s">
        <v>61</v>
      </c>
      <c r="D102" s="134">
        <v>14</v>
      </c>
      <c r="E102" s="135">
        <v>463.8</v>
      </c>
      <c r="F102" s="131">
        <v>89</v>
      </c>
      <c r="G102" s="130">
        <v>415</v>
      </c>
    </row>
    <row r="103" spans="2:7" x14ac:dyDescent="0.25">
      <c r="B103" s="10" t="s">
        <v>23</v>
      </c>
      <c r="C103" s="10" t="s">
        <v>62</v>
      </c>
      <c r="D103" s="134" t="s">
        <v>178</v>
      </c>
      <c r="E103" s="135" t="s">
        <v>178</v>
      </c>
      <c r="F103" s="131" t="s">
        <v>178</v>
      </c>
      <c r="G103" s="130" t="s">
        <v>178</v>
      </c>
    </row>
    <row r="104" spans="2:7" x14ac:dyDescent="0.25">
      <c r="B104" s="10" t="s">
        <v>23</v>
      </c>
      <c r="C104" s="11">
        <v>15590</v>
      </c>
      <c r="D104" s="134" t="s">
        <v>178</v>
      </c>
      <c r="E104" s="135" t="s">
        <v>178</v>
      </c>
      <c r="F104" s="136">
        <v>5</v>
      </c>
      <c r="G104" s="148">
        <v>426</v>
      </c>
    </row>
    <row r="105" spans="2:7" x14ac:dyDescent="0.25">
      <c r="B105" s="10" t="s">
        <v>23</v>
      </c>
      <c r="C105" s="11">
        <v>15591</v>
      </c>
      <c r="D105" s="134" t="s">
        <v>178</v>
      </c>
      <c r="E105" s="135" t="s">
        <v>178</v>
      </c>
      <c r="F105" s="136" t="s">
        <v>178</v>
      </c>
      <c r="G105" s="148" t="s">
        <v>178</v>
      </c>
    </row>
    <row r="106" spans="2:7" x14ac:dyDescent="0.25">
      <c r="B106" s="10" t="s">
        <v>23</v>
      </c>
      <c r="C106" s="11">
        <v>15592</v>
      </c>
      <c r="D106" s="134" t="s">
        <v>178</v>
      </c>
      <c r="E106" s="135" t="s">
        <v>178</v>
      </c>
      <c r="F106" s="136" t="s">
        <v>178</v>
      </c>
      <c r="G106" s="148" t="s">
        <v>178</v>
      </c>
    </row>
    <row r="107" spans="2:7" x14ac:dyDescent="0.25">
      <c r="B107" s="10" t="s">
        <v>23</v>
      </c>
      <c r="C107" s="10" t="s">
        <v>63</v>
      </c>
      <c r="D107" s="134" t="s">
        <v>178</v>
      </c>
      <c r="E107" s="135" t="s">
        <v>178</v>
      </c>
      <c r="F107" s="136" t="s">
        <v>178</v>
      </c>
      <c r="G107" s="148" t="s">
        <v>178</v>
      </c>
    </row>
    <row r="108" spans="2:7" x14ac:dyDescent="0.25">
      <c r="B108" s="10" t="s">
        <v>23</v>
      </c>
      <c r="C108" s="10" t="s">
        <v>64</v>
      </c>
      <c r="D108" s="134" t="s">
        <v>178</v>
      </c>
      <c r="E108" s="135" t="s">
        <v>178</v>
      </c>
      <c r="F108" s="131">
        <v>7</v>
      </c>
      <c r="G108" s="130">
        <v>455.7</v>
      </c>
    </row>
    <row r="109" spans="2:7" x14ac:dyDescent="0.25">
      <c r="B109" s="10" t="s">
        <v>23</v>
      </c>
      <c r="C109" s="10" t="s">
        <v>65</v>
      </c>
      <c r="D109" s="136" t="s">
        <v>178</v>
      </c>
      <c r="E109" s="136" t="s">
        <v>178</v>
      </c>
      <c r="F109" s="136" t="s">
        <v>178</v>
      </c>
      <c r="G109" s="149" t="s">
        <v>178</v>
      </c>
    </row>
    <row r="110" spans="2:7" x14ac:dyDescent="0.25">
      <c r="B110" s="41"/>
      <c r="C110" s="41"/>
      <c r="D110" s="41"/>
      <c r="E110" s="43"/>
    </row>
    <row r="111" spans="2:7" x14ac:dyDescent="0.25">
      <c r="B111" s="41"/>
      <c r="C111" s="41"/>
      <c r="D111" s="41"/>
      <c r="E111" s="43"/>
    </row>
    <row r="112" spans="2:7" x14ac:dyDescent="0.25">
      <c r="B112" s="41"/>
      <c r="C112" s="41"/>
      <c r="D112" s="41"/>
      <c r="E112" s="43"/>
    </row>
    <row r="113" spans="2:7" x14ac:dyDescent="0.25">
      <c r="B113" s="45" t="s">
        <v>208</v>
      </c>
      <c r="C113" s="41"/>
      <c r="D113" s="41"/>
      <c r="E113" s="43"/>
    </row>
    <row r="114" spans="2:7" x14ac:dyDescent="0.25">
      <c r="B114" s="41"/>
      <c r="C114" s="41"/>
      <c r="D114" s="41"/>
      <c r="E114" s="43"/>
    </row>
    <row r="115" spans="2:7" ht="30" x14ac:dyDescent="0.25">
      <c r="B115" s="15" t="s">
        <v>163</v>
      </c>
      <c r="C115" s="15" t="s">
        <v>32</v>
      </c>
      <c r="D115" s="15" t="s">
        <v>205</v>
      </c>
      <c r="E115" s="59" t="s">
        <v>13</v>
      </c>
      <c r="F115" s="15" t="s">
        <v>194</v>
      </c>
      <c r="G115" s="60" t="s">
        <v>13</v>
      </c>
    </row>
    <row r="116" spans="2:7" x14ac:dyDescent="0.25">
      <c r="B116" s="10" t="s">
        <v>24</v>
      </c>
      <c r="C116" s="10" t="s">
        <v>66</v>
      </c>
      <c r="D116" s="128" t="s">
        <v>178</v>
      </c>
      <c r="E116" s="133" t="s">
        <v>178</v>
      </c>
      <c r="F116" s="128">
        <v>136</v>
      </c>
      <c r="G116" s="129">
        <v>496.1</v>
      </c>
    </row>
    <row r="117" spans="2:7" x14ac:dyDescent="0.25">
      <c r="B117" s="10" t="s">
        <v>24</v>
      </c>
      <c r="C117" s="10" t="s">
        <v>67</v>
      </c>
      <c r="D117" s="131">
        <v>21</v>
      </c>
      <c r="E117" s="130">
        <v>512.79999999999995</v>
      </c>
      <c r="F117" s="131">
        <v>808</v>
      </c>
      <c r="G117" s="132">
        <v>511.4</v>
      </c>
    </row>
    <row r="118" spans="2:7" x14ac:dyDescent="0.25">
      <c r="B118" s="10" t="s">
        <v>24</v>
      </c>
      <c r="C118" s="10" t="s">
        <v>68</v>
      </c>
      <c r="D118" s="131">
        <v>32</v>
      </c>
      <c r="E118" s="130">
        <v>469.6</v>
      </c>
      <c r="F118" s="131">
        <v>514</v>
      </c>
      <c r="G118" s="132">
        <v>416.8</v>
      </c>
    </row>
    <row r="119" spans="2:7" x14ac:dyDescent="0.25">
      <c r="B119" s="10" t="s">
        <v>24</v>
      </c>
      <c r="C119" s="10" t="s">
        <v>69</v>
      </c>
      <c r="D119" s="131">
        <v>19</v>
      </c>
      <c r="E119" s="130">
        <v>403.9</v>
      </c>
      <c r="F119" s="131">
        <v>379</v>
      </c>
      <c r="G119" s="132">
        <v>439.7</v>
      </c>
    </row>
    <row r="120" spans="2:7" x14ac:dyDescent="0.25">
      <c r="B120" s="10" t="s">
        <v>24</v>
      </c>
      <c r="C120" s="10" t="s">
        <v>70</v>
      </c>
      <c r="D120" s="131" t="s">
        <v>178</v>
      </c>
      <c r="E120" s="132"/>
      <c r="F120" s="131" t="s">
        <v>178</v>
      </c>
      <c r="G120" s="132" t="s">
        <v>178</v>
      </c>
    </row>
    <row r="121" spans="2:7" x14ac:dyDescent="0.25">
      <c r="B121" s="10" t="s">
        <v>24</v>
      </c>
      <c r="C121" s="10" t="s">
        <v>71</v>
      </c>
      <c r="D121" s="131" t="s">
        <v>178</v>
      </c>
      <c r="E121" s="132" t="s">
        <v>178</v>
      </c>
      <c r="F121" s="131" t="s">
        <v>178</v>
      </c>
      <c r="G121" s="132" t="s">
        <v>178</v>
      </c>
    </row>
    <row r="122" spans="2:7" x14ac:dyDescent="0.25">
      <c r="B122" s="10" t="s">
        <v>24</v>
      </c>
      <c r="C122" s="10" t="s">
        <v>72</v>
      </c>
      <c r="D122" s="131" t="s">
        <v>178</v>
      </c>
      <c r="E122" s="132" t="s">
        <v>178</v>
      </c>
      <c r="F122" s="131" t="s">
        <v>178</v>
      </c>
      <c r="G122" s="132" t="s">
        <v>178</v>
      </c>
    </row>
    <row r="123" spans="2:7" x14ac:dyDescent="0.25">
      <c r="B123" s="10" t="s">
        <v>24</v>
      </c>
      <c r="C123" s="10" t="s">
        <v>73</v>
      </c>
      <c r="D123" s="131" t="s">
        <v>178</v>
      </c>
      <c r="E123" s="132" t="s">
        <v>178</v>
      </c>
      <c r="F123" s="131" t="s">
        <v>178</v>
      </c>
      <c r="G123" s="132" t="s">
        <v>178</v>
      </c>
    </row>
    <row r="124" spans="2:7" x14ac:dyDescent="0.25">
      <c r="B124" s="10" t="s">
        <v>24</v>
      </c>
      <c r="C124" s="10" t="s">
        <v>74</v>
      </c>
      <c r="D124" s="131" t="s">
        <v>178</v>
      </c>
      <c r="E124" s="132" t="s">
        <v>178</v>
      </c>
      <c r="F124" s="131" t="s">
        <v>178</v>
      </c>
      <c r="G124" s="132" t="s">
        <v>178</v>
      </c>
    </row>
    <row r="125" spans="2:7" x14ac:dyDescent="0.25">
      <c r="B125" s="10" t="s">
        <v>24</v>
      </c>
      <c r="C125" s="10" t="s">
        <v>75</v>
      </c>
      <c r="D125" s="131" t="s">
        <v>178</v>
      </c>
      <c r="E125" s="132" t="s">
        <v>178</v>
      </c>
      <c r="F125" s="131" t="s">
        <v>178</v>
      </c>
      <c r="G125" s="132" t="s">
        <v>178</v>
      </c>
    </row>
    <row r="126" spans="2:7" x14ac:dyDescent="0.25">
      <c r="B126" s="10" t="s">
        <v>24</v>
      </c>
      <c r="C126" s="10" t="s">
        <v>76</v>
      </c>
      <c r="D126" s="131" t="s">
        <v>178</v>
      </c>
      <c r="E126" s="132" t="s">
        <v>178</v>
      </c>
      <c r="F126" s="131" t="s">
        <v>178</v>
      </c>
      <c r="G126" s="132" t="s">
        <v>178</v>
      </c>
    </row>
    <row r="127" spans="2:7" x14ac:dyDescent="0.25">
      <c r="B127" s="10" t="s">
        <v>24</v>
      </c>
      <c r="C127" s="10" t="s">
        <v>77</v>
      </c>
      <c r="D127" s="131" t="s">
        <v>178</v>
      </c>
      <c r="E127" s="132" t="s">
        <v>178</v>
      </c>
      <c r="F127" s="131" t="s">
        <v>178</v>
      </c>
      <c r="G127" s="132" t="s">
        <v>178</v>
      </c>
    </row>
    <row r="128" spans="2:7" x14ac:dyDescent="0.25">
      <c r="B128" s="10" t="s">
        <v>24</v>
      </c>
      <c r="C128" s="10" t="s">
        <v>78</v>
      </c>
      <c r="D128" s="131" t="s">
        <v>178</v>
      </c>
      <c r="E128" s="132" t="s">
        <v>178</v>
      </c>
      <c r="F128" s="131" t="s">
        <v>178</v>
      </c>
      <c r="G128" s="132" t="s">
        <v>178</v>
      </c>
    </row>
    <row r="129" spans="2:7" x14ac:dyDescent="0.25">
      <c r="B129" s="10" t="s">
        <v>24</v>
      </c>
      <c r="C129" s="10" t="s">
        <v>79</v>
      </c>
      <c r="D129" s="131" t="s">
        <v>178</v>
      </c>
      <c r="E129" s="132" t="s">
        <v>178</v>
      </c>
      <c r="F129" s="131" t="s">
        <v>178</v>
      </c>
      <c r="G129" s="132" t="s">
        <v>178</v>
      </c>
    </row>
    <row r="130" spans="2:7" x14ac:dyDescent="0.25">
      <c r="B130" s="10" t="s">
        <v>24</v>
      </c>
      <c r="C130" s="10" t="s">
        <v>80</v>
      </c>
      <c r="D130" s="131" t="s">
        <v>178</v>
      </c>
      <c r="E130" s="132" t="s">
        <v>178</v>
      </c>
      <c r="F130" s="131" t="s">
        <v>178</v>
      </c>
      <c r="G130" s="132" t="s">
        <v>178</v>
      </c>
    </row>
    <row r="131" spans="2:7" x14ac:dyDescent="0.25">
      <c r="B131" s="10" t="s">
        <v>24</v>
      </c>
      <c r="C131" s="10" t="s">
        <v>81</v>
      </c>
      <c r="D131" s="131" t="s">
        <v>178</v>
      </c>
      <c r="E131" s="132" t="s">
        <v>178</v>
      </c>
      <c r="F131" s="131" t="s">
        <v>178</v>
      </c>
      <c r="G131" s="132" t="s">
        <v>178</v>
      </c>
    </row>
    <row r="132" spans="2:7" x14ac:dyDescent="0.25">
      <c r="B132" s="10" t="s">
        <v>24</v>
      </c>
      <c r="C132" s="10" t="s">
        <v>82</v>
      </c>
      <c r="D132" s="131" t="s">
        <v>178</v>
      </c>
      <c r="E132" s="132" t="s">
        <v>178</v>
      </c>
      <c r="F132" s="131" t="s">
        <v>178</v>
      </c>
      <c r="G132" s="132" t="s">
        <v>178</v>
      </c>
    </row>
    <row r="133" spans="2:7" x14ac:dyDescent="0.25">
      <c r="B133" s="10" t="s">
        <v>24</v>
      </c>
      <c r="C133" s="11">
        <v>27297</v>
      </c>
      <c r="D133" s="131" t="s">
        <v>178</v>
      </c>
      <c r="E133" s="132" t="s">
        <v>178</v>
      </c>
      <c r="F133" s="131" t="s">
        <v>178</v>
      </c>
      <c r="G133" s="132" t="s">
        <v>178</v>
      </c>
    </row>
    <row r="134" spans="2:7" x14ac:dyDescent="0.25">
      <c r="B134" s="10" t="s">
        <v>24</v>
      </c>
      <c r="C134" s="10" t="s">
        <v>83</v>
      </c>
      <c r="D134" s="131" t="s">
        <v>178</v>
      </c>
      <c r="E134" s="132" t="s">
        <v>178</v>
      </c>
      <c r="F134" s="131" t="s">
        <v>178</v>
      </c>
      <c r="G134" s="132" t="s">
        <v>178</v>
      </c>
    </row>
    <row r="135" spans="2:7" x14ac:dyDescent="0.25">
      <c r="B135" s="10" t="s">
        <v>24</v>
      </c>
      <c r="C135" s="10" t="s">
        <v>84</v>
      </c>
      <c r="D135" s="131" t="s">
        <v>178</v>
      </c>
      <c r="E135" s="132" t="s">
        <v>178</v>
      </c>
      <c r="F135" s="131" t="s">
        <v>178</v>
      </c>
      <c r="G135" s="132" t="s">
        <v>178</v>
      </c>
    </row>
    <row r="136" spans="2:7" x14ac:dyDescent="0.25">
      <c r="B136" s="10" t="s">
        <v>24</v>
      </c>
      <c r="C136" s="10" t="s">
        <v>85</v>
      </c>
      <c r="D136" s="131" t="s">
        <v>178</v>
      </c>
      <c r="E136" s="132" t="s">
        <v>178</v>
      </c>
      <c r="F136" s="131" t="s">
        <v>178</v>
      </c>
      <c r="G136" s="132" t="s">
        <v>178</v>
      </c>
    </row>
    <row r="137" spans="2:7" x14ac:dyDescent="0.25">
      <c r="B137" s="10" t="s">
        <v>24</v>
      </c>
      <c r="C137" s="10" t="s">
        <v>86</v>
      </c>
      <c r="D137" s="131" t="s">
        <v>178</v>
      </c>
      <c r="E137" s="132" t="s">
        <v>178</v>
      </c>
      <c r="F137" s="131" t="s">
        <v>178</v>
      </c>
      <c r="G137" s="132" t="s">
        <v>178</v>
      </c>
    </row>
    <row r="138" spans="2:7" x14ac:dyDescent="0.25">
      <c r="B138" s="10" t="s">
        <v>24</v>
      </c>
      <c r="C138" s="10" t="s">
        <v>87</v>
      </c>
      <c r="D138" s="131" t="s">
        <v>178</v>
      </c>
      <c r="E138" s="132" t="s">
        <v>178</v>
      </c>
      <c r="F138" s="131" t="s">
        <v>178</v>
      </c>
      <c r="G138" s="132" t="s">
        <v>178</v>
      </c>
    </row>
    <row r="139" spans="2:7" x14ac:dyDescent="0.25">
      <c r="B139" s="10" t="s">
        <v>24</v>
      </c>
      <c r="C139" s="10" t="s">
        <v>88</v>
      </c>
      <c r="D139" s="131" t="s">
        <v>178</v>
      </c>
      <c r="E139" s="132" t="s">
        <v>178</v>
      </c>
      <c r="F139" s="131" t="s">
        <v>178</v>
      </c>
      <c r="G139" s="132" t="s">
        <v>178</v>
      </c>
    </row>
    <row r="140" spans="2:7" x14ac:dyDescent="0.25">
      <c r="B140" s="10" t="s">
        <v>24</v>
      </c>
      <c r="C140" s="10" t="s">
        <v>89</v>
      </c>
      <c r="D140" s="131" t="s">
        <v>178</v>
      </c>
      <c r="E140" s="132" t="s">
        <v>178</v>
      </c>
      <c r="F140" s="131" t="s">
        <v>178</v>
      </c>
      <c r="G140" s="132" t="s">
        <v>178</v>
      </c>
    </row>
    <row r="141" spans="2:7" x14ac:dyDescent="0.25">
      <c r="B141" s="10" t="s">
        <v>24</v>
      </c>
      <c r="C141" s="10" t="s">
        <v>90</v>
      </c>
      <c r="D141" s="131" t="s">
        <v>178</v>
      </c>
      <c r="E141" s="132" t="s">
        <v>178</v>
      </c>
      <c r="F141" s="131" t="s">
        <v>178</v>
      </c>
      <c r="G141" s="132" t="s">
        <v>178</v>
      </c>
    </row>
    <row r="142" spans="2:7" x14ac:dyDescent="0.25">
      <c r="B142" s="10" t="s">
        <v>24</v>
      </c>
      <c r="C142" s="10" t="s">
        <v>91</v>
      </c>
      <c r="D142" s="131" t="s">
        <v>178</v>
      </c>
      <c r="E142" s="132" t="s">
        <v>178</v>
      </c>
      <c r="F142" s="132">
        <v>4</v>
      </c>
      <c r="G142" s="132">
        <v>825</v>
      </c>
    </row>
    <row r="143" spans="2:7" x14ac:dyDescent="0.25">
      <c r="B143" s="10" t="s">
        <v>24</v>
      </c>
      <c r="C143" s="10" t="s">
        <v>92</v>
      </c>
      <c r="D143" s="131" t="s">
        <v>178</v>
      </c>
      <c r="E143" s="132" t="s">
        <v>178</v>
      </c>
      <c r="F143" s="131" t="s">
        <v>178</v>
      </c>
      <c r="G143" s="132" t="s">
        <v>178</v>
      </c>
    </row>
    <row r="144" spans="2:7" x14ac:dyDescent="0.25">
      <c r="B144" s="10" t="s">
        <v>24</v>
      </c>
      <c r="C144" s="10" t="s">
        <v>93</v>
      </c>
      <c r="D144" s="131" t="s">
        <v>178</v>
      </c>
      <c r="E144" s="132" t="s">
        <v>178</v>
      </c>
      <c r="F144" s="131" t="s">
        <v>178</v>
      </c>
      <c r="G144" s="132" t="s">
        <v>178</v>
      </c>
    </row>
    <row r="145" spans="2:7" x14ac:dyDescent="0.25">
      <c r="B145" s="41"/>
      <c r="C145" s="41"/>
      <c r="D145" s="41"/>
      <c r="E145" s="43"/>
    </row>
    <row r="146" spans="2:7" x14ac:dyDescent="0.25">
      <c r="B146" s="41"/>
      <c r="C146" s="41"/>
      <c r="D146" s="41"/>
      <c r="E146" s="43"/>
    </row>
    <row r="147" spans="2:7" x14ac:dyDescent="0.25">
      <c r="B147" s="41"/>
      <c r="C147" s="41"/>
      <c r="D147" s="41"/>
      <c r="E147" s="43"/>
    </row>
    <row r="148" spans="2:7" x14ac:dyDescent="0.25">
      <c r="B148" s="45" t="s">
        <v>209</v>
      </c>
      <c r="C148" s="41"/>
      <c r="D148" s="41"/>
      <c r="E148" s="43"/>
    </row>
    <row r="149" spans="2:7" x14ac:dyDescent="0.25">
      <c r="B149" s="41"/>
      <c r="C149" s="41"/>
      <c r="D149" s="41"/>
      <c r="E149" s="43"/>
    </row>
    <row r="150" spans="2:7" ht="30" x14ac:dyDescent="0.25">
      <c r="B150" s="15" t="s">
        <v>163</v>
      </c>
      <c r="C150" s="15" t="s">
        <v>32</v>
      </c>
      <c r="D150" s="15" t="s">
        <v>205</v>
      </c>
      <c r="E150" s="60" t="s">
        <v>13</v>
      </c>
      <c r="F150" s="15" t="s">
        <v>194</v>
      </c>
      <c r="G150" s="60" t="s">
        <v>13</v>
      </c>
    </row>
    <row r="151" spans="2:7" x14ac:dyDescent="0.25">
      <c r="B151" s="10" t="s">
        <v>25</v>
      </c>
      <c r="C151" s="10" t="s">
        <v>94</v>
      </c>
      <c r="D151" s="128">
        <v>21</v>
      </c>
      <c r="E151" s="127">
        <v>442.85714285714283</v>
      </c>
      <c r="F151" s="128">
        <v>404</v>
      </c>
      <c r="G151" s="127">
        <v>442.49952970297028</v>
      </c>
    </row>
    <row r="152" spans="2:7" x14ac:dyDescent="0.25">
      <c r="B152" s="10" t="s">
        <v>25</v>
      </c>
      <c r="C152" s="10" t="s">
        <v>95</v>
      </c>
      <c r="D152" s="131">
        <v>23</v>
      </c>
      <c r="E152" s="130">
        <v>497.60869565217394</v>
      </c>
      <c r="F152" s="131">
        <v>382</v>
      </c>
      <c r="G152" s="130">
        <v>463.15303664921464</v>
      </c>
    </row>
    <row r="153" spans="2:7" x14ac:dyDescent="0.25">
      <c r="B153" s="10" t="s">
        <v>25</v>
      </c>
      <c r="C153" s="10" t="s">
        <v>96</v>
      </c>
      <c r="D153" s="131">
        <v>15</v>
      </c>
      <c r="E153" s="130">
        <v>513.4</v>
      </c>
      <c r="F153" s="131">
        <v>245</v>
      </c>
      <c r="G153" s="130">
        <v>560.02122448979594</v>
      </c>
    </row>
    <row r="154" spans="2:7" x14ac:dyDescent="0.25">
      <c r="B154" s="10" t="s">
        <v>25</v>
      </c>
      <c r="C154" s="10" t="s">
        <v>97</v>
      </c>
      <c r="D154" s="131">
        <v>16</v>
      </c>
      <c r="E154" s="130">
        <v>546.0625</v>
      </c>
      <c r="F154" s="131">
        <v>457</v>
      </c>
      <c r="G154" s="130">
        <v>514.94632385120349</v>
      </c>
    </row>
    <row r="155" spans="2:7" x14ac:dyDescent="0.25">
      <c r="B155" s="10" t="s">
        <v>25</v>
      </c>
      <c r="C155" s="10" t="s">
        <v>98</v>
      </c>
      <c r="D155" s="131">
        <v>36</v>
      </c>
      <c r="E155" s="130">
        <v>491.78611111111121</v>
      </c>
      <c r="F155" s="131">
        <v>606</v>
      </c>
      <c r="G155" s="130">
        <v>455.39496699669962</v>
      </c>
    </row>
    <row r="156" spans="2:7" x14ac:dyDescent="0.25">
      <c r="B156" s="10" t="s">
        <v>25</v>
      </c>
      <c r="C156" s="10" t="s">
        <v>99</v>
      </c>
      <c r="D156" s="131" t="s">
        <v>178</v>
      </c>
      <c r="E156" s="130" t="s">
        <v>178</v>
      </c>
      <c r="F156" s="131" t="s">
        <v>178</v>
      </c>
      <c r="G156" s="130" t="s">
        <v>178</v>
      </c>
    </row>
    <row r="157" spans="2:7" x14ac:dyDescent="0.25">
      <c r="B157" s="10" t="s">
        <v>25</v>
      </c>
      <c r="C157" s="10" t="s">
        <v>100</v>
      </c>
      <c r="D157" s="131" t="s">
        <v>178</v>
      </c>
      <c r="E157" s="130" t="s">
        <v>178</v>
      </c>
      <c r="F157" s="131" t="s">
        <v>178</v>
      </c>
      <c r="G157" s="130" t="s">
        <v>178</v>
      </c>
    </row>
    <row r="158" spans="2:7" x14ac:dyDescent="0.25">
      <c r="B158" s="10" t="s">
        <v>25</v>
      </c>
      <c r="C158" s="10" t="s">
        <v>101</v>
      </c>
      <c r="D158" s="131" t="s">
        <v>178</v>
      </c>
      <c r="E158" s="130" t="s">
        <v>178</v>
      </c>
      <c r="F158" s="131">
        <v>8</v>
      </c>
      <c r="G158" s="130">
        <v>382.25</v>
      </c>
    </row>
    <row r="159" spans="2:7" x14ac:dyDescent="0.25">
      <c r="B159" s="10" t="s">
        <v>25</v>
      </c>
      <c r="C159" s="10" t="s">
        <v>102</v>
      </c>
      <c r="D159" s="131" t="s">
        <v>178</v>
      </c>
      <c r="E159" s="132" t="s">
        <v>178</v>
      </c>
      <c r="F159" s="131" t="s">
        <v>178</v>
      </c>
      <c r="G159" s="130" t="s">
        <v>178</v>
      </c>
    </row>
    <row r="160" spans="2:7" x14ac:dyDescent="0.25">
      <c r="B160" s="10" t="s">
        <v>25</v>
      </c>
      <c r="C160" s="10" t="s">
        <v>103</v>
      </c>
      <c r="D160" s="131" t="s">
        <v>178</v>
      </c>
      <c r="E160" s="132" t="s">
        <v>178</v>
      </c>
      <c r="F160" s="131" t="s">
        <v>178</v>
      </c>
      <c r="G160" s="130" t="s">
        <v>178</v>
      </c>
    </row>
    <row r="161" spans="2:7" x14ac:dyDescent="0.25">
      <c r="B161" s="10" t="s">
        <v>25</v>
      </c>
      <c r="C161" s="10" t="s">
        <v>104</v>
      </c>
      <c r="D161" s="131" t="s">
        <v>178</v>
      </c>
      <c r="E161" s="132" t="s">
        <v>178</v>
      </c>
      <c r="F161" s="131" t="s">
        <v>178</v>
      </c>
      <c r="G161" s="130" t="s">
        <v>178</v>
      </c>
    </row>
    <row r="162" spans="2:7" x14ac:dyDescent="0.25">
      <c r="B162" s="10" t="s">
        <v>25</v>
      </c>
      <c r="C162" s="10" t="s">
        <v>105</v>
      </c>
      <c r="D162" s="131" t="s">
        <v>178</v>
      </c>
      <c r="E162" s="132" t="s">
        <v>178</v>
      </c>
      <c r="F162" s="131" t="s">
        <v>178</v>
      </c>
      <c r="G162" s="130" t="s">
        <v>178</v>
      </c>
    </row>
    <row r="163" spans="2:7" x14ac:dyDescent="0.25">
      <c r="B163" s="10" t="s">
        <v>25</v>
      </c>
      <c r="C163" s="10" t="s">
        <v>106</v>
      </c>
      <c r="D163" s="131" t="s">
        <v>178</v>
      </c>
      <c r="E163" s="132" t="s">
        <v>178</v>
      </c>
      <c r="F163" s="132" t="s">
        <v>178</v>
      </c>
      <c r="G163" s="130" t="s">
        <v>178</v>
      </c>
    </row>
    <row r="164" spans="2:7" x14ac:dyDescent="0.25">
      <c r="B164" s="41"/>
      <c r="C164" s="41"/>
      <c r="D164" s="41"/>
      <c r="E164" s="43"/>
      <c r="F164" s="46"/>
      <c r="G164" s="43"/>
    </row>
    <row r="165" spans="2:7" x14ac:dyDescent="0.25">
      <c r="B165" s="41"/>
      <c r="C165" s="41"/>
      <c r="D165" s="41"/>
      <c r="E165" s="43"/>
    </row>
    <row r="166" spans="2:7" x14ac:dyDescent="0.25">
      <c r="B166" s="41"/>
      <c r="C166" s="41"/>
      <c r="D166" s="41"/>
      <c r="E166" s="43"/>
    </row>
    <row r="167" spans="2:7" x14ac:dyDescent="0.25">
      <c r="B167" s="45" t="s">
        <v>210</v>
      </c>
      <c r="C167" s="41"/>
      <c r="D167" s="41"/>
      <c r="E167" s="43"/>
    </row>
    <row r="168" spans="2:7" x14ac:dyDescent="0.25">
      <c r="B168" s="41"/>
      <c r="C168" s="41"/>
      <c r="D168" s="41"/>
      <c r="E168" s="43"/>
    </row>
    <row r="169" spans="2:7" ht="30" x14ac:dyDescent="0.25">
      <c r="B169" s="15" t="s">
        <v>163</v>
      </c>
      <c r="C169" s="15" t="s">
        <v>32</v>
      </c>
      <c r="D169" s="15" t="s">
        <v>205</v>
      </c>
      <c r="E169" s="60" t="s">
        <v>13</v>
      </c>
      <c r="F169" s="15" t="s">
        <v>194</v>
      </c>
      <c r="G169" s="60" t="s">
        <v>13</v>
      </c>
    </row>
    <row r="170" spans="2:7" x14ac:dyDescent="0.25">
      <c r="B170" s="146" t="s">
        <v>26</v>
      </c>
      <c r="C170" s="146" t="s">
        <v>107</v>
      </c>
      <c r="D170" s="128">
        <v>11</v>
      </c>
      <c r="E170" s="127">
        <v>617.29999999999995</v>
      </c>
      <c r="F170" s="128">
        <v>214</v>
      </c>
      <c r="G170" s="127">
        <v>644.4</v>
      </c>
    </row>
    <row r="171" spans="2:7" x14ac:dyDescent="0.25">
      <c r="B171" s="146" t="s">
        <v>26</v>
      </c>
      <c r="C171" s="146" t="s">
        <v>108</v>
      </c>
      <c r="D171" s="131">
        <v>20</v>
      </c>
      <c r="E171" s="130">
        <v>627.29999999999995</v>
      </c>
      <c r="F171" s="131">
        <v>270</v>
      </c>
      <c r="G171" s="130">
        <v>583</v>
      </c>
    </row>
    <row r="172" spans="2:7" x14ac:dyDescent="0.25">
      <c r="B172" s="146" t="s">
        <v>26</v>
      </c>
      <c r="C172" s="146" t="s">
        <v>109</v>
      </c>
      <c r="D172" s="131">
        <v>13</v>
      </c>
      <c r="E172" s="130">
        <v>552.29999999999995</v>
      </c>
      <c r="F172" s="131">
        <v>211</v>
      </c>
      <c r="G172" s="130">
        <v>627.6</v>
      </c>
    </row>
    <row r="173" spans="2:7" x14ac:dyDescent="0.25">
      <c r="B173" s="146" t="s">
        <v>26</v>
      </c>
      <c r="C173" s="146" t="s">
        <v>110</v>
      </c>
      <c r="D173" s="131">
        <v>12</v>
      </c>
      <c r="E173" s="130">
        <v>491.7</v>
      </c>
      <c r="F173" s="131">
        <v>231</v>
      </c>
      <c r="G173" s="130">
        <v>567.70000000000005</v>
      </c>
    </row>
    <row r="174" spans="2:7" x14ac:dyDescent="0.25">
      <c r="B174" s="146" t="s">
        <v>26</v>
      </c>
      <c r="C174" s="146" t="s">
        <v>111</v>
      </c>
      <c r="D174" s="131">
        <v>93</v>
      </c>
      <c r="E174" s="130">
        <v>496.17709677419356</v>
      </c>
      <c r="F174" s="131">
        <v>72</v>
      </c>
      <c r="G174" s="130">
        <v>521</v>
      </c>
    </row>
    <row r="175" spans="2:7" x14ac:dyDescent="0.25">
      <c r="B175" s="146" t="s">
        <v>26</v>
      </c>
      <c r="C175" s="146" t="s">
        <v>112</v>
      </c>
      <c r="D175" s="131" t="s">
        <v>178</v>
      </c>
      <c r="E175" s="126" t="s">
        <v>178</v>
      </c>
      <c r="F175" s="131" t="s">
        <v>178</v>
      </c>
      <c r="G175" s="130" t="s">
        <v>178</v>
      </c>
    </row>
    <row r="176" spans="2:7" x14ac:dyDescent="0.25">
      <c r="B176" s="146" t="s">
        <v>26</v>
      </c>
      <c r="C176" s="146" t="s">
        <v>113</v>
      </c>
      <c r="D176" s="131" t="s">
        <v>178</v>
      </c>
      <c r="E176" s="126" t="s">
        <v>178</v>
      </c>
      <c r="F176" s="131" t="s">
        <v>178</v>
      </c>
      <c r="G176" s="130" t="s">
        <v>178</v>
      </c>
    </row>
    <row r="177" spans="2:7" x14ac:dyDescent="0.25">
      <c r="B177" s="146" t="s">
        <v>26</v>
      </c>
      <c r="C177" s="146" t="s">
        <v>114</v>
      </c>
      <c r="D177" s="131" t="s">
        <v>178</v>
      </c>
      <c r="E177" s="126" t="s">
        <v>178</v>
      </c>
      <c r="F177" s="131" t="s">
        <v>178</v>
      </c>
      <c r="G177" s="130" t="s">
        <v>178</v>
      </c>
    </row>
    <row r="178" spans="2:7" x14ac:dyDescent="0.25">
      <c r="B178" s="146" t="s">
        <v>26</v>
      </c>
      <c r="C178" s="146" t="s">
        <v>115</v>
      </c>
      <c r="D178" s="131" t="s">
        <v>178</v>
      </c>
      <c r="E178" s="126" t="s">
        <v>178</v>
      </c>
      <c r="F178" s="131" t="s">
        <v>178</v>
      </c>
      <c r="G178" s="130" t="s">
        <v>178</v>
      </c>
    </row>
    <row r="179" spans="2:7" x14ac:dyDescent="0.25">
      <c r="B179" s="146" t="s">
        <v>26</v>
      </c>
      <c r="C179" s="146" t="s">
        <v>116</v>
      </c>
      <c r="D179" s="131" t="s">
        <v>178</v>
      </c>
      <c r="E179" s="126" t="s">
        <v>178</v>
      </c>
      <c r="F179" s="131" t="s">
        <v>178</v>
      </c>
      <c r="G179" s="130" t="s">
        <v>178</v>
      </c>
    </row>
    <row r="180" spans="2:7" x14ac:dyDescent="0.25">
      <c r="B180" s="146" t="s">
        <v>26</v>
      </c>
      <c r="C180" s="146" t="s">
        <v>117</v>
      </c>
      <c r="D180" s="131" t="s">
        <v>178</v>
      </c>
      <c r="E180" s="126" t="s">
        <v>178</v>
      </c>
      <c r="F180" s="131">
        <v>9</v>
      </c>
      <c r="G180" s="130">
        <v>317.7</v>
      </c>
    </row>
    <row r="181" spans="2:7" x14ac:dyDescent="0.25">
      <c r="B181" s="146" t="s">
        <v>26</v>
      </c>
      <c r="C181" s="146" t="s">
        <v>118</v>
      </c>
      <c r="D181" s="131" t="s">
        <v>178</v>
      </c>
      <c r="E181" s="126" t="s">
        <v>178</v>
      </c>
      <c r="F181" s="131" t="s">
        <v>178</v>
      </c>
      <c r="G181" s="130" t="s">
        <v>178</v>
      </c>
    </row>
    <row r="182" spans="2:7" x14ac:dyDescent="0.25">
      <c r="B182" s="146" t="s">
        <v>26</v>
      </c>
      <c r="C182" s="146" t="s">
        <v>119</v>
      </c>
      <c r="D182" s="131" t="s">
        <v>178</v>
      </c>
      <c r="E182" s="126" t="s">
        <v>178</v>
      </c>
      <c r="F182" s="131">
        <v>13</v>
      </c>
      <c r="G182" s="130">
        <v>496.2</v>
      </c>
    </row>
    <row r="183" spans="2:7" x14ac:dyDescent="0.25">
      <c r="B183" s="146" t="s">
        <v>26</v>
      </c>
      <c r="C183" s="146" t="s">
        <v>120</v>
      </c>
      <c r="D183" s="131" t="s">
        <v>178</v>
      </c>
      <c r="E183" s="126" t="s">
        <v>178</v>
      </c>
      <c r="F183" s="131" t="s">
        <v>178</v>
      </c>
      <c r="G183" s="130" t="s">
        <v>178</v>
      </c>
    </row>
    <row r="184" spans="2:7" x14ac:dyDescent="0.25">
      <c r="B184" s="146" t="s">
        <v>26</v>
      </c>
      <c r="C184" s="146" t="s">
        <v>121</v>
      </c>
      <c r="D184" s="131" t="s">
        <v>178</v>
      </c>
      <c r="E184" s="126" t="s">
        <v>178</v>
      </c>
      <c r="F184" s="131">
        <v>6</v>
      </c>
      <c r="G184" s="130">
        <v>629.20000000000005</v>
      </c>
    </row>
    <row r="185" spans="2:7" x14ac:dyDescent="0.25">
      <c r="B185" s="146" t="s">
        <v>26</v>
      </c>
      <c r="C185" s="146" t="s">
        <v>122</v>
      </c>
      <c r="D185" s="131" t="s">
        <v>178</v>
      </c>
      <c r="E185" s="126" t="s">
        <v>178</v>
      </c>
      <c r="F185" s="131">
        <v>6</v>
      </c>
      <c r="G185" s="130">
        <v>468.3</v>
      </c>
    </row>
    <row r="186" spans="2:7" x14ac:dyDescent="0.25">
      <c r="B186" s="146" t="s">
        <v>26</v>
      </c>
      <c r="C186" s="146" t="s">
        <v>123</v>
      </c>
      <c r="D186" s="131" t="s">
        <v>178</v>
      </c>
      <c r="E186" s="126" t="s">
        <v>178</v>
      </c>
      <c r="F186" s="131" t="s">
        <v>178</v>
      </c>
      <c r="G186" s="130" t="s">
        <v>178</v>
      </c>
    </row>
    <row r="187" spans="2:7" x14ac:dyDescent="0.25">
      <c r="B187" s="146" t="s">
        <v>26</v>
      </c>
      <c r="C187" s="146" t="s">
        <v>124</v>
      </c>
      <c r="D187" s="131" t="s">
        <v>178</v>
      </c>
      <c r="E187" s="126" t="s">
        <v>178</v>
      </c>
      <c r="F187" s="131">
        <v>61</v>
      </c>
      <c r="G187" s="130">
        <v>450.9</v>
      </c>
    </row>
    <row r="188" spans="2:7" x14ac:dyDescent="0.25">
      <c r="B188" s="146" t="s">
        <v>26</v>
      </c>
      <c r="C188" s="146" t="s">
        <v>125</v>
      </c>
      <c r="D188" s="131" t="s">
        <v>178</v>
      </c>
      <c r="E188" s="126" t="s">
        <v>178</v>
      </c>
      <c r="F188" s="131">
        <v>9</v>
      </c>
      <c r="G188" s="130">
        <v>606.29999999999995</v>
      </c>
    </row>
    <row r="189" spans="2:7" x14ac:dyDescent="0.25">
      <c r="B189" s="146" t="s">
        <v>26</v>
      </c>
      <c r="C189" s="146" t="s">
        <v>126</v>
      </c>
      <c r="D189" s="131" t="s">
        <v>178</v>
      </c>
      <c r="E189" s="126" t="s">
        <v>178</v>
      </c>
      <c r="F189" s="131" t="s">
        <v>178</v>
      </c>
      <c r="G189" s="130" t="s">
        <v>178</v>
      </c>
    </row>
    <row r="190" spans="2:7" x14ac:dyDescent="0.25">
      <c r="B190" s="146" t="s">
        <v>26</v>
      </c>
      <c r="C190" s="146" t="s">
        <v>127</v>
      </c>
      <c r="D190" s="131" t="s">
        <v>178</v>
      </c>
      <c r="E190" s="126" t="s">
        <v>178</v>
      </c>
      <c r="F190" s="131">
        <v>11</v>
      </c>
      <c r="G190" s="130">
        <v>444.8</v>
      </c>
    </row>
    <row r="191" spans="2:7" x14ac:dyDescent="0.25">
      <c r="B191" s="41"/>
      <c r="C191" s="41"/>
      <c r="D191" s="41"/>
      <c r="E191" s="43"/>
    </row>
    <row r="192" spans="2:7" x14ac:dyDescent="0.25">
      <c r="B192" s="41"/>
      <c r="C192" s="41"/>
      <c r="D192" s="41"/>
      <c r="E192" s="43"/>
    </row>
    <row r="193" spans="2:7" x14ac:dyDescent="0.25">
      <c r="B193" s="41"/>
      <c r="C193" s="41"/>
      <c r="D193" s="41"/>
      <c r="E193" s="43"/>
    </row>
    <row r="194" spans="2:7" x14ac:dyDescent="0.25">
      <c r="B194" s="45" t="s">
        <v>211</v>
      </c>
      <c r="C194" s="41"/>
      <c r="D194" s="41"/>
      <c r="E194" s="43"/>
    </row>
    <row r="195" spans="2:7" x14ac:dyDescent="0.25">
      <c r="B195" s="41"/>
      <c r="C195" s="41"/>
      <c r="D195" s="41"/>
      <c r="E195" s="43"/>
    </row>
    <row r="196" spans="2:7" ht="30" x14ac:dyDescent="0.25">
      <c r="B196" s="15" t="s">
        <v>163</v>
      </c>
      <c r="C196" s="15" t="s">
        <v>32</v>
      </c>
      <c r="D196" s="15" t="s">
        <v>205</v>
      </c>
      <c r="E196" s="61" t="s">
        <v>13</v>
      </c>
      <c r="F196" s="15" t="s">
        <v>194</v>
      </c>
      <c r="G196" s="62" t="s">
        <v>13</v>
      </c>
    </row>
    <row r="197" spans="2:7" x14ac:dyDescent="0.25">
      <c r="B197" s="10" t="s">
        <v>27</v>
      </c>
      <c r="C197" s="10" t="s">
        <v>38</v>
      </c>
      <c r="D197" s="137" t="s">
        <v>178</v>
      </c>
      <c r="E197" s="127" t="s">
        <v>178</v>
      </c>
      <c r="F197" s="128" t="s">
        <v>178</v>
      </c>
      <c r="G197" s="143" t="s">
        <v>178</v>
      </c>
    </row>
    <row r="198" spans="2:7" x14ac:dyDescent="0.25">
      <c r="B198" s="10" t="s">
        <v>27</v>
      </c>
      <c r="C198" s="10" t="s">
        <v>39</v>
      </c>
      <c r="D198" s="138">
        <v>11</v>
      </c>
      <c r="E198" s="130">
        <v>573.6</v>
      </c>
      <c r="F198" s="131">
        <v>609</v>
      </c>
      <c r="G198" s="144">
        <v>622.5</v>
      </c>
    </row>
    <row r="199" spans="2:7" x14ac:dyDescent="0.25">
      <c r="B199" s="10" t="s">
        <v>27</v>
      </c>
      <c r="C199" s="10" t="s">
        <v>40</v>
      </c>
      <c r="D199" s="138">
        <v>17</v>
      </c>
      <c r="E199" s="130">
        <v>571.5</v>
      </c>
      <c r="F199" s="131">
        <v>497</v>
      </c>
      <c r="G199" s="144">
        <v>564.70000000000005</v>
      </c>
    </row>
    <row r="200" spans="2:7" x14ac:dyDescent="0.25">
      <c r="B200" s="10" t="s">
        <v>27</v>
      </c>
      <c r="C200" s="10" t="s">
        <v>41</v>
      </c>
      <c r="D200" s="138">
        <v>18</v>
      </c>
      <c r="E200" s="130">
        <v>544.4</v>
      </c>
      <c r="F200" s="131">
        <v>420</v>
      </c>
      <c r="G200" s="144">
        <v>499.9</v>
      </c>
    </row>
    <row r="201" spans="2:7" x14ac:dyDescent="0.25">
      <c r="B201" s="10" t="s">
        <v>27</v>
      </c>
      <c r="C201" s="10" t="s">
        <v>42</v>
      </c>
      <c r="D201" s="138">
        <v>11</v>
      </c>
      <c r="E201" s="130">
        <v>541.79999999999995</v>
      </c>
      <c r="F201" s="131">
        <v>289</v>
      </c>
      <c r="G201" s="144">
        <v>520.29999999999995</v>
      </c>
    </row>
    <row r="202" spans="2:7" x14ac:dyDescent="0.25">
      <c r="B202" s="10" t="s">
        <v>27</v>
      </c>
      <c r="C202" s="10" t="s">
        <v>43</v>
      </c>
      <c r="D202" s="138">
        <v>14</v>
      </c>
      <c r="E202" s="130">
        <v>538.6</v>
      </c>
      <c r="F202" s="131">
        <v>423</v>
      </c>
      <c r="G202" s="144">
        <v>529.29999999999995</v>
      </c>
    </row>
    <row r="203" spans="2:7" x14ac:dyDescent="0.25">
      <c r="B203" s="10" t="s">
        <v>27</v>
      </c>
      <c r="C203" s="10" t="s">
        <v>44</v>
      </c>
      <c r="D203" s="138">
        <v>20</v>
      </c>
      <c r="E203" s="130">
        <v>653.5</v>
      </c>
      <c r="F203" s="131">
        <v>577</v>
      </c>
      <c r="G203" s="144">
        <v>609.79999999999995</v>
      </c>
    </row>
    <row r="204" spans="2:7" x14ac:dyDescent="0.25">
      <c r="B204" s="10" t="s">
        <v>27</v>
      </c>
      <c r="C204" s="10" t="s">
        <v>45</v>
      </c>
      <c r="D204" s="138">
        <v>11</v>
      </c>
      <c r="E204" s="130">
        <v>512.29999999999995</v>
      </c>
      <c r="F204" s="131">
        <v>190</v>
      </c>
      <c r="G204" s="144">
        <v>566.1</v>
      </c>
    </row>
    <row r="205" spans="2:7" x14ac:dyDescent="0.25">
      <c r="B205" s="10" t="s">
        <v>27</v>
      </c>
      <c r="C205" s="10" t="s">
        <v>46</v>
      </c>
      <c r="D205" s="138" t="s">
        <v>178</v>
      </c>
      <c r="E205" s="126" t="s">
        <v>178</v>
      </c>
      <c r="F205" s="131">
        <v>8</v>
      </c>
      <c r="G205" s="144">
        <v>462.5</v>
      </c>
    </row>
    <row r="206" spans="2:7" x14ac:dyDescent="0.25">
      <c r="B206" s="10" t="s">
        <v>27</v>
      </c>
      <c r="C206" s="10" t="s">
        <v>47</v>
      </c>
      <c r="D206" s="138" t="s">
        <v>178</v>
      </c>
      <c r="E206" s="126" t="s">
        <v>178</v>
      </c>
      <c r="F206" s="131">
        <v>5</v>
      </c>
      <c r="G206" s="144">
        <v>411</v>
      </c>
    </row>
    <row r="207" spans="2:7" x14ac:dyDescent="0.25">
      <c r="B207" s="10" t="s">
        <v>27</v>
      </c>
      <c r="C207" s="10" t="s">
        <v>48</v>
      </c>
      <c r="D207" s="138" t="s">
        <v>178</v>
      </c>
      <c r="E207" s="126" t="s">
        <v>178</v>
      </c>
      <c r="F207" s="131">
        <v>11</v>
      </c>
      <c r="G207" s="144">
        <v>392.7</v>
      </c>
    </row>
    <row r="208" spans="2:7" x14ac:dyDescent="0.25">
      <c r="B208" s="10" t="s">
        <v>27</v>
      </c>
      <c r="C208" s="10" t="s">
        <v>49</v>
      </c>
      <c r="D208" s="138" t="s">
        <v>178</v>
      </c>
      <c r="E208" s="126" t="s">
        <v>178</v>
      </c>
      <c r="F208" s="131">
        <v>8</v>
      </c>
      <c r="G208" s="144">
        <v>584.9</v>
      </c>
    </row>
    <row r="209" spans="2:7" x14ac:dyDescent="0.25">
      <c r="B209" s="10" t="s">
        <v>27</v>
      </c>
      <c r="C209" s="10" t="s">
        <v>50</v>
      </c>
      <c r="D209" s="138" t="s">
        <v>178</v>
      </c>
      <c r="E209" s="126" t="s">
        <v>178</v>
      </c>
      <c r="F209" s="131">
        <v>8</v>
      </c>
      <c r="G209" s="144">
        <v>430</v>
      </c>
    </row>
    <row r="210" spans="2:7" x14ac:dyDescent="0.25">
      <c r="B210" s="10" t="s">
        <v>27</v>
      </c>
      <c r="C210" s="10" t="s">
        <v>51</v>
      </c>
      <c r="D210" s="138" t="s">
        <v>178</v>
      </c>
      <c r="E210" s="126" t="s">
        <v>178</v>
      </c>
      <c r="F210" s="131">
        <v>12</v>
      </c>
      <c r="G210" s="144">
        <v>702.1</v>
      </c>
    </row>
    <row r="211" spans="2:7" x14ac:dyDescent="0.25">
      <c r="B211" s="10" t="s">
        <v>27</v>
      </c>
      <c r="C211" s="10" t="s">
        <v>52</v>
      </c>
      <c r="D211" s="138" t="s">
        <v>178</v>
      </c>
      <c r="E211" s="126" t="s">
        <v>178</v>
      </c>
      <c r="F211" s="131">
        <v>7</v>
      </c>
      <c r="G211" s="144">
        <v>757.9</v>
      </c>
    </row>
    <row r="212" spans="2:7" x14ac:dyDescent="0.25">
      <c r="B212" s="10" t="s">
        <v>27</v>
      </c>
      <c r="C212" s="10" t="s">
        <v>53</v>
      </c>
      <c r="D212" s="138" t="s">
        <v>178</v>
      </c>
      <c r="E212" s="126" t="s">
        <v>178</v>
      </c>
      <c r="F212" s="131">
        <v>8</v>
      </c>
      <c r="G212" s="144">
        <v>516.29999999999995</v>
      </c>
    </row>
    <row r="213" spans="2:7" x14ac:dyDescent="0.25">
      <c r="B213" s="10" t="s">
        <v>27</v>
      </c>
      <c r="C213" s="10" t="s">
        <v>54</v>
      </c>
      <c r="D213" s="139" t="s">
        <v>178</v>
      </c>
      <c r="E213" s="140" t="s">
        <v>178</v>
      </c>
      <c r="F213" s="141" t="s">
        <v>178</v>
      </c>
      <c r="G213" s="147" t="s">
        <v>178</v>
      </c>
    </row>
    <row r="214" spans="2:7" x14ac:dyDescent="0.25">
      <c r="B214" s="41"/>
      <c r="C214" s="41"/>
      <c r="D214" s="41"/>
      <c r="E214" s="43"/>
    </row>
    <row r="215" spans="2:7" x14ac:dyDescent="0.25">
      <c r="B215" s="41"/>
      <c r="C215" s="41"/>
      <c r="D215" s="41"/>
      <c r="E215" s="43"/>
    </row>
    <row r="216" spans="2:7" x14ac:dyDescent="0.25">
      <c r="B216" s="41"/>
      <c r="C216" s="41"/>
      <c r="D216" s="41"/>
      <c r="E216" s="43"/>
    </row>
    <row r="217" spans="2:7" x14ac:dyDescent="0.25">
      <c r="B217" s="45" t="s">
        <v>212</v>
      </c>
      <c r="C217" s="41"/>
      <c r="D217" s="41"/>
      <c r="E217" s="43"/>
    </row>
    <row r="218" spans="2:7" x14ac:dyDescent="0.25">
      <c r="B218" s="41"/>
      <c r="C218" s="41"/>
      <c r="D218" s="41"/>
      <c r="E218" s="43"/>
    </row>
    <row r="219" spans="2:7" ht="30" x14ac:dyDescent="0.25">
      <c r="B219" s="15" t="s">
        <v>163</v>
      </c>
      <c r="C219" s="15" t="s">
        <v>32</v>
      </c>
      <c r="D219" s="15" t="s">
        <v>205</v>
      </c>
      <c r="E219" s="61" t="s">
        <v>13</v>
      </c>
      <c r="F219" s="15" t="s">
        <v>194</v>
      </c>
      <c r="G219" s="62" t="s">
        <v>13</v>
      </c>
    </row>
    <row r="220" spans="2:7" x14ac:dyDescent="0.25">
      <c r="B220" s="146" t="s">
        <v>28</v>
      </c>
      <c r="C220" s="146" t="s">
        <v>128</v>
      </c>
      <c r="D220" s="137">
        <v>30</v>
      </c>
      <c r="E220" s="127">
        <v>736.5</v>
      </c>
      <c r="F220" s="128">
        <v>555</v>
      </c>
      <c r="G220" s="143">
        <v>716.8</v>
      </c>
    </row>
    <row r="221" spans="2:7" x14ac:dyDescent="0.25">
      <c r="B221" s="146" t="s">
        <v>28</v>
      </c>
      <c r="C221" s="146" t="s">
        <v>129</v>
      </c>
      <c r="D221" s="138">
        <v>19</v>
      </c>
      <c r="E221" s="130">
        <v>747.8</v>
      </c>
      <c r="F221" s="131">
        <v>581</v>
      </c>
      <c r="G221" s="144">
        <v>595.9</v>
      </c>
    </row>
    <row r="222" spans="2:7" x14ac:dyDescent="0.25">
      <c r="B222" s="146" t="s">
        <v>28</v>
      </c>
      <c r="C222" s="146" t="s">
        <v>130</v>
      </c>
      <c r="D222" s="138">
        <v>22</v>
      </c>
      <c r="E222" s="130">
        <v>663</v>
      </c>
      <c r="F222" s="131">
        <v>445</v>
      </c>
      <c r="G222" s="144">
        <v>657.5</v>
      </c>
    </row>
    <row r="223" spans="2:7" x14ac:dyDescent="0.25">
      <c r="B223" s="146" t="s">
        <v>28</v>
      </c>
      <c r="C223" s="146" t="s">
        <v>131</v>
      </c>
      <c r="D223" s="138">
        <v>17</v>
      </c>
      <c r="E223" s="130">
        <v>582.6</v>
      </c>
      <c r="F223" s="131">
        <v>587</v>
      </c>
      <c r="G223" s="144">
        <v>615.29999999999995</v>
      </c>
    </row>
    <row r="224" spans="2:7" x14ac:dyDescent="0.25">
      <c r="B224" s="146" t="s">
        <v>28</v>
      </c>
      <c r="C224" s="146" t="s">
        <v>132</v>
      </c>
      <c r="D224" s="138">
        <v>18</v>
      </c>
      <c r="E224" s="130">
        <v>545.6</v>
      </c>
      <c r="F224" s="131">
        <v>502</v>
      </c>
      <c r="G224" s="144">
        <v>555.6</v>
      </c>
    </row>
    <row r="225" spans="2:7" x14ac:dyDescent="0.25">
      <c r="B225" s="146" t="s">
        <v>28</v>
      </c>
      <c r="C225" s="146" t="s">
        <v>133</v>
      </c>
      <c r="D225" s="138">
        <v>21</v>
      </c>
      <c r="E225" s="130">
        <v>539.29999999999995</v>
      </c>
      <c r="F225" s="131">
        <v>427</v>
      </c>
      <c r="G225" s="144">
        <v>576.20000000000005</v>
      </c>
    </row>
    <row r="226" spans="2:7" x14ac:dyDescent="0.25">
      <c r="B226" s="146" t="s">
        <v>28</v>
      </c>
      <c r="C226" s="146" t="s">
        <v>134</v>
      </c>
      <c r="D226" s="138">
        <v>11</v>
      </c>
      <c r="E226" s="130">
        <v>544.5</v>
      </c>
      <c r="F226" s="131">
        <v>340</v>
      </c>
      <c r="G226" s="144">
        <v>518.1</v>
      </c>
    </row>
    <row r="227" spans="2:7" x14ac:dyDescent="0.25">
      <c r="B227" s="146" t="s">
        <v>28</v>
      </c>
      <c r="C227" s="146" t="s">
        <v>135</v>
      </c>
      <c r="D227" s="138">
        <v>13</v>
      </c>
      <c r="E227" s="130">
        <v>645</v>
      </c>
      <c r="F227" s="131">
        <v>267</v>
      </c>
      <c r="G227" s="144">
        <v>638.5</v>
      </c>
    </row>
    <row r="228" spans="2:7" x14ac:dyDescent="0.25">
      <c r="B228" s="146" t="s">
        <v>28</v>
      </c>
      <c r="C228" s="146" t="s">
        <v>136</v>
      </c>
      <c r="D228" s="138">
        <v>12</v>
      </c>
      <c r="E228" s="130">
        <v>564.29999999999995</v>
      </c>
      <c r="F228" s="131">
        <v>250</v>
      </c>
      <c r="G228" s="144">
        <v>595.70000000000005</v>
      </c>
    </row>
    <row r="229" spans="2:7" x14ac:dyDescent="0.25">
      <c r="B229" s="146" t="s">
        <v>28</v>
      </c>
      <c r="C229" s="146" t="s">
        <v>137</v>
      </c>
      <c r="D229" s="138">
        <v>28</v>
      </c>
      <c r="E229" s="130">
        <v>598</v>
      </c>
      <c r="F229" s="131">
        <v>515</v>
      </c>
      <c r="G229" s="144">
        <v>583.29999999999995</v>
      </c>
    </row>
    <row r="230" spans="2:7" x14ac:dyDescent="0.25">
      <c r="B230" s="146" t="s">
        <v>28</v>
      </c>
      <c r="C230" s="146" t="s">
        <v>138</v>
      </c>
      <c r="D230" s="138">
        <v>10</v>
      </c>
      <c r="E230" s="130">
        <v>569</v>
      </c>
      <c r="F230" s="131">
        <v>258</v>
      </c>
      <c r="G230" s="144">
        <v>641.70000000000005</v>
      </c>
    </row>
    <row r="231" spans="2:7" x14ac:dyDescent="0.25">
      <c r="B231" s="146" t="s">
        <v>28</v>
      </c>
      <c r="C231" s="146" t="s">
        <v>139</v>
      </c>
      <c r="D231" s="138">
        <v>6</v>
      </c>
      <c r="E231" s="130">
        <v>655.8</v>
      </c>
      <c r="F231" s="131">
        <v>87</v>
      </c>
      <c r="G231" s="144">
        <v>670.1</v>
      </c>
    </row>
    <row r="232" spans="2:7" x14ac:dyDescent="0.25">
      <c r="B232" s="146" t="s">
        <v>28</v>
      </c>
      <c r="C232" s="146" t="s">
        <v>140</v>
      </c>
      <c r="D232" s="138" t="s">
        <v>178</v>
      </c>
      <c r="E232" s="130" t="s">
        <v>178</v>
      </c>
      <c r="F232" s="131">
        <v>66</v>
      </c>
      <c r="G232" s="144">
        <v>597.79999999999995</v>
      </c>
    </row>
    <row r="233" spans="2:7" x14ac:dyDescent="0.25">
      <c r="B233" s="146" t="s">
        <v>28</v>
      </c>
      <c r="C233" s="146" t="s">
        <v>141</v>
      </c>
      <c r="D233" s="138" t="s">
        <v>178</v>
      </c>
      <c r="E233" s="130" t="s">
        <v>178</v>
      </c>
      <c r="F233" s="131">
        <v>114</v>
      </c>
      <c r="G233" s="144">
        <v>553</v>
      </c>
    </row>
    <row r="234" spans="2:7" x14ac:dyDescent="0.25">
      <c r="B234" s="146" t="s">
        <v>28</v>
      </c>
      <c r="C234" s="146" t="s">
        <v>142</v>
      </c>
      <c r="D234" s="138">
        <v>6</v>
      </c>
      <c r="E234" s="130">
        <v>489.2</v>
      </c>
      <c r="F234" s="131">
        <v>69</v>
      </c>
      <c r="G234" s="144">
        <v>512.9</v>
      </c>
    </row>
    <row r="235" spans="2:7" x14ac:dyDescent="0.25">
      <c r="B235" s="146" t="s">
        <v>28</v>
      </c>
      <c r="C235" s="146" t="s">
        <v>143</v>
      </c>
      <c r="D235" s="138" t="s">
        <v>178</v>
      </c>
      <c r="E235" s="126" t="s">
        <v>178</v>
      </c>
      <c r="F235" s="131">
        <v>29</v>
      </c>
      <c r="G235" s="144">
        <v>517.6</v>
      </c>
    </row>
    <row r="236" spans="2:7" x14ac:dyDescent="0.25">
      <c r="B236" s="146" t="s">
        <v>28</v>
      </c>
      <c r="C236" s="146" t="s">
        <v>144</v>
      </c>
      <c r="D236" s="138" t="s">
        <v>178</v>
      </c>
      <c r="E236" s="126" t="s">
        <v>178</v>
      </c>
      <c r="F236" s="131" t="s">
        <v>178</v>
      </c>
      <c r="G236" s="144" t="s">
        <v>178</v>
      </c>
    </row>
    <row r="237" spans="2:7" x14ac:dyDescent="0.25">
      <c r="B237" s="146" t="s">
        <v>28</v>
      </c>
      <c r="C237" s="146" t="s">
        <v>145</v>
      </c>
      <c r="D237" s="138" t="s">
        <v>178</v>
      </c>
      <c r="E237" s="126" t="s">
        <v>178</v>
      </c>
      <c r="F237" s="131">
        <v>32</v>
      </c>
      <c r="G237" s="144">
        <v>480.3</v>
      </c>
    </row>
    <row r="238" spans="2:7" x14ac:dyDescent="0.25">
      <c r="B238" s="146" t="s">
        <v>28</v>
      </c>
      <c r="C238" s="146" t="s">
        <v>146</v>
      </c>
      <c r="D238" s="138" t="s">
        <v>178</v>
      </c>
      <c r="E238" s="126" t="s">
        <v>178</v>
      </c>
      <c r="F238" s="131">
        <v>5</v>
      </c>
      <c r="G238" s="144">
        <v>516</v>
      </c>
    </row>
    <row r="239" spans="2:7" x14ac:dyDescent="0.25">
      <c r="B239" s="146" t="s">
        <v>28</v>
      </c>
      <c r="C239" s="146" t="s">
        <v>147</v>
      </c>
      <c r="D239" s="138" t="s">
        <v>178</v>
      </c>
      <c r="E239" s="126" t="s">
        <v>178</v>
      </c>
      <c r="F239" s="131">
        <v>9</v>
      </c>
      <c r="G239" s="144">
        <v>525.6</v>
      </c>
    </row>
    <row r="240" spans="2:7" x14ac:dyDescent="0.25">
      <c r="B240" s="146" t="s">
        <v>28</v>
      </c>
      <c r="C240" s="146" t="s">
        <v>148</v>
      </c>
      <c r="D240" s="138" t="s">
        <v>178</v>
      </c>
      <c r="E240" s="126" t="s">
        <v>178</v>
      </c>
      <c r="F240" s="131">
        <v>28</v>
      </c>
      <c r="G240" s="144">
        <v>557</v>
      </c>
    </row>
    <row r="241" spans="2:7" x14ac:dyDescent="0.25">
      <c r="B241" s="146" t="s">
        <v>28</v>
      </c>
      <c r="C241" s="146" t="s">
        <v>149</v>
      </c>
      <c r="D241" s="138" t="s">
        <v>178</v>
      </c>
      <c r="E241" s="126" t="s">
        <v>178</v>
      </c>
      <c r="F241" s="131">
        <v>11</v>
      </c>
      <c r="G241" s="144">
        <v>440.9</v>
      </c>
    </row>
    <row r="242" spans="2:7" x14ac:dyDescent="0.25">
      <c r="B242" s="146" t="s">
        <v>28</v>
      </c>
      <c r="C242" s="146" t="s">
        <v>150</v>
      </c>
      <c r="D242" s="138" t="s">
        <v>178</v>
      </c>
      <c r="E242" s="126" t="s">
        <v>178</v>
      </c>
      <c r="F242" s="131">
        <v>14</v>
      </c>
      <c r="G242" s="144">
        <v>466.8</v>
      </c>
    </row>
    <row r="243" spans="2:7" x14ac:dyDescent="0.25">
      <c r="B243" s="146" t="s">
        <v>28</v>
      </c>
      <c r="C243" s="146" t="s">
        <v>151</v>
      </c>
      <c r="D243" s="138" t="s">
        <v>178</v>
      </c>
      <c r="E243" s="126" t="s">
        <v>178</v>
      </c>
      <c r="F243" s="131">
        <v>23</v>
      </c>
      <c r="G243" s="144">
        <v>692.7</v>
      </c>
    </row>
    <row r="244" spans="2:7" x14ac:dyDescent="0.25">
      <c r="B244" s="146" t="s">
        <v>28</v>
      </c>
      <c r="C244" s="146" t="s">
        <v>152</v>
      </c>
      <c r="D244" s="138" t="s">
        <v>178</v>
      </c>
      <c r="E244" s="126" t="s">
        <v>178</v>
      </c>
      <c r="F244" s="131">
        <v>11</v>
      </c>
      <c r="G244" s="144">
        <v>634.5</v>
      </c>
    </row>
    <row r="245" spans="2:7" x14ac:dyDescent="0.25">
      <c r="B245" s="146" t="s">
        <v>28</v>
      </c>
      <c r="C245" s="146" t="s">
        <v>153</v>
      </c>
      <c r="D245" s="138" t="s">
        <v>178</v>
      </c>
      <c r="E245" s="126" t="s">
        <v>178</v>
      </c>
      <c r="F245" s="131" t="s">
        <v>178</v>
      </c>
      <c r="G245" s="144" t="s">
        <v>178</v>
      </c>
    </row>
    <row r="246" spans="2:7" x14ac:dyDescent="0.25">
      <c r="B246" s="146" t="s">
        <v>28</v>
      </c>
      <c r="C246" s="146" t="s">
        <v>154</v>
      </c>
      <c r="D246" s="138" t="s">
        <v>178</v>
      </c>
      <c r="E246" s="126" t="s">
        <v>178</v>
      </c>
      <c r="F246" s="131">
        <v>28</v>
      </c>
      <c r="G246" s="144">
        <v>1483.6</v>
      </c>
    </row>
    <row r="247" spans="2:7" x14ac:dyDescent="0.25">
      <c r="B247" s="146" t="s">
        <v>28</v>
      </c>
      <c r="C247" s="146" t="s">
        <v>155</v>
      </c>
      <c r="D247" s="139" t="s">
        <v>178</v>
      </c>
      <c r="E247" s="140" t="s">
        <v>178</v>
      </c>
      <c r="F247" s="142" t="s">
        <v>178</v>
      </c>
      <c r="G247" s="145" t="s">
        <v>178</v>
      </c>
    </row>
    <row r="249" spans="2:7" x14ac:dyDescent="0.25">
      <c r="B249" s="41"/>
    </row>
  </sheetData>
  <mergeCells count="15">
    <mergeCell ref="E39:F39"/>
    <mergeCell ref="I49:J49"/>
    <mergeCell ref="B37:J37"/>
    <mergeCell ref="B74:C74"/>
    <mergeCell ref="E49:F49"/>
    <mergeCell ref="G49:H49"/>
    <mergeCell ref="C39:D39"/>
    <mergeCell ref="C60:D60"/>
    <mergeCell ref="E60:F60"/>
    <mergeCell ref="G60:H60"/>
    <mergeCell ref="I60:J60"/>
    <mergeCell ref="K60:L60"/>
    <mergeCell ref="C49:D49"/>
    <mergeCell ref="B60:B61"/>
    <mergeCell ref="B49:B50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8"/>
  <sheetViews>
    <sheetView topLeftCell="A26" zoomScale="85" zoomScaleNormal="85" workbookViewId="0">
      <selection activeCell="M32" sqref="M32"/>
    </sheetView>
  </sheetViews>
  <sheetFormatPr baseColWidth="10" defaultColWidth="9.140625" defaultRowHeight="15" x14ac:dyDescent="0.25"/>
  <cols>
    <col min="1" max="1" width="5" style="19" customWidth="1"/>
    <col min="2" max="2" width="20.28515625" style="19" customWidth="1"/>
    <col min="3" max="3" width="11.42578125" style="19" bestFit="1" customWidth="1"/>
    <col min="4" max="4" width="13.42578125" style="19" bestFit="1" customWidth="1"/>
    <col min="5" max="5" width="14.7109375" style="19" bestFit="1" customWidth="1"/>
    <col min="6" max="6" width="11.140625" style="19" bestFit="1" customWidth="1"/>
    <col min="7" max="7" width="11.28515625" style="19" bestFit="1" customWidth="1"/>
    <col min="8" max="8" width="14" style="19" bestFit="1" customWidth="1"/>
    <col min="9" max="9" width="11.42578125" style="19" bestFit="1" customWidth="1"/>
    <col min="10" max="10" width="11.5703125" style="19" bestFit="1" customWidth="1"/>
    <col min="11" max="11" width="14.140625" style="19" bestFit="1" customWidth="1"/>
    <col min="12" max="12" width="11.42578125" style="19" bestFit="1" customWidth="1"/>
    <col min="13" max="13" width="11.5703125" style="19" bestFit="1" customWidth="1"/>
    <col min="14" max="14" width="14.140625" style="19" bestFit="1" customWidth="1"/>
    <col min="15" max="15" width="11.42578125" style="19" bestFit="1" customWidth="1"/>
    <col min="16" max="16" width="11.5703125" style="19" bestFit="1" customWidth="1"/>
    <col min="17" max="17" width="14.140625" style="19" bestFit="1" customWidth="1"/>
    <col min="18" max="18" width="10.85546875" style="19" bestFit="1" customWidth="1"/>
    <col min="19" max="19" width="11" style="19" bestFit="1" customWidth="1"/>
    <col min="20" max="20" width="14" style="19" bestFit="1" customWidth="1"/>
    <col min="21" max="21" width="14.28515625" style="19" customWidth="1"/>
    <col min="22" max="22" width="12.85546875" style="19" customWidth="1"/>
    <col min="23" max="23" width="18.7109375" style="19" customWidth="1"/>
    <col min="24" max="24" width="18.28515625" style="19" customWidth="1"/>
    <col min="25" max="1026" width="10.7109375" style="19" customWidth="1"/>
    <col min="1027" max="16384" width="9.140625" style="19"/>
  </cols>
  <sheetData>
    <row r="1" spans="1:5" x14ac:dyDescent="0.25">
      <c r="A1" s="103" t="s">
        <v>200</v>
      </c>
      <c r="B1" s="103"/>
      <c r="C1" s="103"/>
      <c r="D1" s="103"/>
    </row>
    <row r="3" spans="1:5" x14ac:dyDescent="0.25">
      <c r="A3" s="20" t="s">
        <v>31</v>
      </c>
    </row>
    <row r="5" spans="1:5" x14ac:dyDescent="0.25">
      <c r="B5" s="20" t="s">
        <v>213</v>
      </c>
    </row>
    <row r="7" spans="1:5" ht="30" x14ac:dyDescent="0.25">
      <c r="B7" s="14" t="s">
        <v>157</v>
      </c>
      <c r="C7" s="14" t="s">
        <v>33</v>
      </c>
      <c r="D7" s="14" t="s">
        <v>205</v>
      </c>
      <c r="E7" s="14" t="s">
        <v>13</v>
      </c>
    </row>
    <row r="8" spans="1:5" x14ac:dyDescent="0.25">
      <c r="B8" s="4" t="s">
        <v>158</v>
      </c>
      <c r="C8" s="4">
        <v>161</v>
      </c>
      <c r="D8" s="4">
        <v>97</v>
      </c>
      <c r="E8" s="87">
        <v>352.21639175257729</v>
      </c>
    </row>
    <row r="9" spans="1:5" x14ac:dyDescent="0.25">
      <c r="B9" s="4" t="s">
        <v>173</v>
      </c>
      <c r="C9" s="4">
        <v>93</v>
      </c>
      <c r="D9" s="4">
        <v>472</v>
      </c>
      <c r="E9" s="87">
        <v>435.87279661016953</v>
      </c>
    </row>
    <row r="10" spans="1:5" x14ac:dyDescent="0.25">
      <c r="B10" s="4" t="s">
        <v>172</v>
      </c>
      <c r="C10" s="4">
        <v>15</v>
      </c>
      <c r="D10" s="4">
        <v>334</v>
      </c>
      <c r="E10" s="87">
        <v>465.61685628742515</v>
      </c>
    </row>
    <row r="11" spans="1:5" x14ac:dyDescent="0.25">
      <c r="B11" s="4" t="s">
        <v>159</v>
      </c>
      <c r="C11" s="4">
        <v>7</v>
      </c>
      <c r="D11" s="4">
        <v>907</v>
      </c>
      <c r="E11" s="87">
        <v>579.36309812568913</v>
      </c>
    </row>
    <row r="15" spans="1:5" x14ac:dyDescent="0.25">
      <c r="B15" s="20" t="s">
        <v>198</v>
      </c>
    </row>
    <row r="17" spans="2:11" ht="30" x14ac:dyDescent="0.25">
      <c r="B17" s="14" t="s">
        <v>157</v>
      </c>
      <c r="C17" s="14" t="s">
        <v>33</v>
      </c>
      <c r="D17" s="14" t="s">
        <v>194</v>
      </c>
      <c r="E17" s="14" t="s">
        <v>13</v>
      </c>
    </row>
    <row r="18" spans="2:11" x14ac:dyDescent="0.25">
      <c r="B18" s="4" t="s">
        <v>158</v>
      </c>
      <c r="C18" s="121">
        <v>161</v>
      </c>
      <c r="D18" s="4">
        <v>1330</v>
      </c>
      <c r="E18" s="87">
        <v>339.49763909774441</v>
      </c>
      <c r="F18" s="54"/>
      <c r="G18" s="55"/>
      <c r="H18" s="54"/>
    </row>
    <row r="19" spans="2:11" x14ac:dyDescent="0.25">
      <c r="B19" s="4" t="s">
        <v>173</v>
      </c>
      <c r="C19" s="121">
        <v>92</v>
      </c>
      <c r="D19" s="4">
        <v>8404</v>
      </c>
      <c r="E19" s="87">
        <v>415.08914207520229</v>
      </c>
    </row>
    <row r="20" spans="2:11" x14ac:dyDescent="0.25">
      <c r="B20" s="4" t="s">
        <v>172</v>
      </c>
      <c r="C20" s="121">
        <v>15</v>
      </c>
      <c r="D20" s="4">
        <v>5294</v>
      </c>
      <c r="E20" s="87">
        <v>485.54237627502829</v>
      </c>
    </row>
    <row r="21" spans="2:11" x14ac:dyDescent="0.25">
      <c r="B21" s="4" t="s">
        <v>159</v>
      </c>
      <c r="C21" s="121">
        <v>7</v>
      </c>
      <c r="D21" s="4">
        <v>20463</v>
      </c>
      <c r="E21" s="87">
        <v>570.30779064653257</v>
      </c>
    </row>
    <row r="22" spans="2:11" x14ac:dyDescent="0.25">
      <c r="B22" s="70"/>
    </row>
    <row r="25" spans="2:11" x14ac:dyDescent="0.25">
      <c r="B25" s="20" t="s">
        <v>214</v>
      </c>
    </row>
    <row r="27" spans="2:11" ht="15" customHeight="1" x14ac:dyDescent="0.25">
      <c r="B27" s="104" t="s">
        <v>157</v>
      </c>
      <c r="C27" s="106">
        <v>2022</v>
      </c>
      <c r="D27" s="107"/>
      <c r="E27" s="108"/>
      <c r="F27" s="106">
        <v>2021</v>
      </c>
      <c r="G27" s="107"/>
      <c r="H27" s="108"/>
      <c r="I27" s="106">
        <v>2020</v>
      </c>
      <c r="J27" s="107"/>
      <c r="K27" s="108"/>
    </row>
    <row r="28" spans="2:11" x14ac:dyDescent="0.25">
      <c r="B28" s="105"/>
      <c r="C28" s="16" t="s">
        <v>168</v>
      </c>
      <c r="D28" s="16" t="s">
        <v>169</v>
      </c>
      <c r="E28" s="16" t="s">
        <v>170</v>
      </c>
      <c r="F28" s="16" t="s">
        <v>168</v>
      </c>
      <c r="G28" s="16" t="s">
        <v>169</v>
      </c>
      <c r="H28" s="16" t="s">
        <v>170</v>
      </c>
      <c r="I28" s="16" t="s">
        <v>168</v>
      </c>
      <c r="J28" s="16" t="s">
        <v>169</v>
      </c>
      <c r="K28" s="16" t="s">
        <v>170</v>
      </c>
    </row>
    <row r="29" spans="2:11" s="70" customFormat="1" x14ac:dyDescent="0.25">
      <c r="B29" s="4" t="s">
        <v>158</v>
      </c>
      <c r="C29" s="122">
        <v>161</v>
      </c>
      <c r="D29" s="125">
        <v>1365</v>
      </c>
      <c r="E29" s="124">
        <v>336.05266666666671</v>
      </c>
      <c r="F29" s="122">
        <v>161</v>
      </c>
      <c r="G29" s="125">
        <v>1201</v>
      </c>
      <c r="H29" s="124">
        <v>309.89499583680265</v>
      </c>
      <c r="I29" s="122">
        <v>161</v>
      </c>
      <c r="J29" s="56">
        <v>1112</v>
      </c>
      <c r="K29" s="87">
        <v>308.29970323740997</v>
      </c>
    </row>
    <row r="30" spans="2:11" s="70" customFormat="1" x14ac:dyDescent="0.25">
      <c r="B30" s="4" t="s">
        <v>173</v>
      </c>
      <c r="C30" s="122">
        <v>92</v>
      </c>
      <c r="D30" s="125">
        <v>8315</v>
      </c>
      <c r="E30" s="124">
        <v>386.0357895369811</v>
      </c>
      <c r="F30" s="122">
        <v>92</v>
      </c>
      <c r="G30" s="125">
        <v>7442</v>
      </c>
      <c r="H30" s="124">
        <v>370.00775732330004</v>
      </c>
      <c r="I30" s="122">
        <v>92</v>
      </c>
      <c r="J30" s="56">
        <v>6868</v>
      </c>
      <c r="K30" s="87">
        <v>361.84656668608045</v>
      </c>
    </row>
    <row r="31" spans="2:11" s="70" customFormat="1" x14ac:dyDescent="0.25">
      <c r="B31" s="4" t="s">
        <v>172</v>
      </c>
      <c r="C31" s="122">
        <v>15</v>
      </c>
      <c r="D31" s="125">
        <v>5359</v>
      </c>
      <c r="E31" s="124">
        <v>433.0597406232506</v>
      </c>
      <c r="F31" s="122">
        <v>15</v>
      </c>
      <c r="G31" s="125">
        <v>4902</v>
      </c>
      <c r="H31" s="124">
        <v>410.85000000000008</v>
      </c>
      <c r="I31" s="122">
        <v>15</v>
      </c>
      <c r="J31" s="56">
        <v>4547</v>
      </c>
      <c r="K31" s="87">
        <v>403.28315152848029</v>
      </c>
    </row>
    <row r="32" spans="2:11" s="70" customFormat="1" x14ac:dyDescent="0.25">
      <c r="B32" s="4" t="s">
        <v>159</v>
      </c>
      <c r="C32" s="122">
        <v>7</v>
      </c>
      <c r="D32" s="125">
        <v>21124</v>
      </c>
      <c r="E32" s="124">
        <v>525.14197169096815</v>
      </c>
      <c r="F32" s="122">
        <v>7</v>
      </c>
      <c r="G32" s="125">
        <v>19950</v>
      </c>
      <c r="H32" s="124">
        <v>499.44463358396069</v>
      </c>
      <c r="I32" s="122">
        <v>7</v>
      </c>
      <c r="J32" s="56">
        <v>17564</v>
      </c>
      <c r="K32" s="87">
        <v>486.26758767934444</v>
      </c>
    </row>
    <row r="34" spans="2:11" x14ac:dyDescent="0.25">
      <c r="B34" s="19" t="s">
        <v>193</v>
      </c>
    </row>
    <row r="36" spans="2:11" x14ac:dyDescent="0.25">
      <c r="B36" s="104" t="s">
        <v>157</v>
      </c>
      <c r="C36" s="106" t="s">
        <v>192</v>
      </c>
      <c r="D36" s="107"/>
      <c r="E36" s="108"/>
      <c r="F36" s="106" t="s">
        <v>190</v>
      </c>
      <c r="G36" s="107"/>
      <c r="H36" s="108"/>
      <c r="I36" s="106" t="s">
        <v>174</v>
      </c>
      <c r="J36" s="107"/>
      <c r="K36" s="108"/>
    </row>
    <row r="37" spans="2:11" x14ac:dyDescent="0.25">
      <c r="B37" s="105"/>
      <c r="C37" s="16" t="s">
        <v>168</v>
      </c>
      <c r="D37" s="16" t="s">
        <v>169</v>
      </c>
      <c r="E37" s="16" t="s">
        <v>170</v>
      </c>
      <c r="F37" s="16" t="s">
        <v>168</v>
      </c>
      <c r="G37" s="16" t="s">
        <v>169</v>
      </c>
      <c r="H37" s="16" t="s">
        <v>170</v>
      </c>
      <c r="I37" s="16" t="s">
        <v>168</v>
      </c>
      <c r="J37" s="16" t="s">
        <v>169</v>
      </c>
      <c r="K37" s="16" t="s">
        <v>170</v>
      </c>
    </row>
    <row r="38" spans="2:11" x14ac:dyDescent="0.25">
      <c r="B38" s="4" t="s">
        <v>158</v>
      </c>
      <c r="C38" s="122">
        <v>157</v>
      </c>
      <c r="D38" s="56">
        <v>1093</v>
      </c>
      <c r="E38" s="87">
        <v>299.20609332113446</v>
      </c>
      <c r="F38" s="122">
        <v>156</v>
      </c>
      <c r="G38" s="123">
        <v>968</v>
      </c>
      <c r="H38" s="124">
        <v>293.22974173553729</v>
      </c>
      <c r="I38" s="122">
        <v>142</v>
      </c>
      <c r="J38" s="123">
        <v>841</v>
      </c>
      <c r="K38" s="124">
        <v>289.56922711058269</v>
      </c>
    </row>
    <row r="39" spans="2:11" x14ac:dyDescent="0.25">
      <c r="B39" s="4" t="s">
        <v>173</v>
      </c>
      <c r="C39" s="122">
        <v>94</v>
      </c>
      <c r="D39" s="56">
        <v>7286</v>
      </c>
      <c r="E39" s="87">
        <v>350.74618034586899</v>
      </c>
      <c r="F39" s="122">
        <v>93</v>
      </c>
      <c r="G39" s="123">
        <v>6948</v>
      </c>
      <c r="H39" s="124">
        <v>333.03628957973507</v>
      </c>
      <c r="I39" s="122">
        <v>98</v>
      </c>
      <c r="J39" s="123">
        <v>6161</v>
      </c>
      <c r="K39" s="124">
        <v>326.79386787859113</v>
      </c>
    </row>
    <row r="40" spans="2:11" x14ac:dyDescent="0.25">
      <c r="B40" s="4" t="s">
        <v>172</v>
      </c>
      <c r="C40" s="122">
        <v>15</v>
      </c>
      <c r="D40" s="56">
        <v>4881</v>
      </c>
      <c r="E40" s="87">
        <v>390.31209178447057</v>
      </c>
      <c r="F40" s="122">
        <v>15</v>
      </c>
      <c r="G40" s="123">
        <v>5022</v>
      </c>
      <c r="H40" s="124">
        <v>372.74555356431711</v>
      </c>
      <c r="I40" s="122">
        <v>15</v>
      </c>
      <c r="J40" s="123">
        <v>4701</v>
      </c>
      <c r="K40" s="124">
        <v>357.836381620932</v>
      </c>
    </row>
    <row r="41" spans="2:11" x14ac:dyDescent="0.25">
      <c r="B41" s="4" t="s">
        <v>159</v>
      </c>
      <c r="C41" s="122">
        <v>7</v>
      </c>
      <c r="D41" s="56">
        <v>19388</v>
      </c>
      <c r="E41" s="87">
        <v>463.82281308025597</v>
      </c>
      <c r="F41" s="122">
        <v>7</v>
      </c>
      <c r="G41" s="123">
        <v>18608</v>
      </c>
      <c r="H41" s="124">
        <v>442.58272087274366</v>
      </c>
      <c r="I41" s="122">
        <v>7</v>
      </c>
      <c r="J41" s="123">
        <v>17809</v>
      </c>
      <c r="K41" s="124">
        <v>417.16161922407474</v>
      </c>
    </row>
    <row r="43" spans="2:11" x14ac:dyDescent="0.25">
      <c r="B43" s="104" t="s">
        <v>157</v>
      </c>
      <c r="C43" s="106" t="s">
        <v>165</v>
      </c>
      <c r="D43" s="107"/>
      <c r="E43" s="108"/>
      <c r="F43" s="106" t="s">
        <v>166</v>
      </c>
      <c r="G43" s="107"/>
      <c r="H43" s="108"/>
      <c r="I43" s="106" t="s">
        <v>167</v>
      </c>
      <c r="J43" s="107"/>
      <c r="K43" s="108"/>
    </row>
    <row r="44" spans="2:11" x14ac:dyDescent="0.25">
      <c r="B44" s="105"/>
      <c r="C44" s="16" t="s">
        <v>168</v>
      </c>
      <c r="D44" s="16" t="s">
        <v>169</v>
      </c>
      <c r="E44" s="16" t="s">
        <v>170</v>
      </c>
      <c r="F44" s="16" t="s">
        <v>168</v>
      </c>
      <c r="G44" s="16" t="s">
        <v>169</v>
      </c>
      <c r="H44" s="16" t="s">
        <v>170</v>
      </c>
      <c r="I44" s="16" t="s">
        <v>168</v>
      </c>
      <c r="J44" s="16" t="s">
        <v>169</v>
      </c>
      <c r="K44" s="16" t="s">
        <v>170</v>
      </c>
    </row>
    <row r="45" spans="2:11" x14ac:dyDescent="0.25">
      <c r="B45" s="4" t="s">
        <v>158</v>
      </c>
      <c r="C45" s="122">
        <v>129</v>
      </c>
      <c r="D45" s="123">
        <v>699</v>
      </c>
      <c r="E45" s="124">
        <v>274.59690987124463</v>
      </c>
      <c r="F45" s="122">
        <v>119</v>
      </c>
      <c r="G45" s="123">
        <v>623</v>
      </c>
      <c r="H45" s="124">
        <v>270.81142857142856</v>
      </c>
      <c r="I45" s="122">
        <v>98</v>
      </c>
      <c r="J45" s="123">
        <v>359</v>
      </c>
      <c r="K45" s="124">
        <v>275.34529247910865</v>
      </c>
    </row>
    <row r="46" spans="2:11" x14ac:dyDescent="0.25">
      <c r="B46" s="4" t="s">
        <v>173</v>
      </c>
      <c r="C46" s="122">
        <v>98</v>
      </c>
      <c r="D46" s="123">
        <v>5369</v>
      </c>
      <c r="E46" s="124">
        <v>319.32124417954924</v>
      </c>
      <c r="F46" s="122">
        <v>98</v>
      </c>
      <c r="G46" s="123">
        <v>5027</v>
      </c>
      <c r="H46" s="124">
        <v>313.31880644519595</v>
      </c>
      <c r="I46" s="122">
        <v>95</v>
      </c>
      <c r="J46" s="123">
        <v>3289</v>
      </c>
      <c r="K46" s="124">
        <v>314.04874733961691</v>
      </c>
    </row>
    <row r="47" spans="2:11" x14ac:dyDescent="0.25">
      <c r="B47" s="4" t="s">
        <v>172</v>
      </c>
      <c r="C47" s="122">
        <v>15</v>
      </c>
      <c r="D47" s="123">
        <v>4257</v>
      </c>
      <c r="E47" s="124">
        <v>351.17805261921546</v>
      </c>
      <c r="F47" s="122">
        <v>15</v>
      </c>
      <c r="G47" s="123">
        <v>4086</v>
      </c>
      <c r="H47" s="124">
        <v>346.34538179148308</v>
      </c>
      <c r="I47" s="122">
        <v>15</v>
      </c>
      <c r="J47" s="123">
        <v>2946</v>
      </c>
      <c r="K47" s="124">
        <v>344.34871690427696</v>
      </c>
    </row>
    <row r="48" spans="2:11" x14ac:dyDescent="0.25">
      <c r="B48" s="4" t="s">
        <v>159</v>
      </c>
      <c r="C48" s="122">
        <v>7</v>
      </c>
      <c r="D48" s="123">
        <v>16286</v>
      </c>
      <c r="E48" s="124">
        <v>400.22395001842096</v>
      </c>
      <c r="F48" s="122">
        <v>7</v>
      </c>
      <c r="G48" s="123">
        <v>15875</v>
      </c>
      <c r="H48" s="124">
        <v>386.8373007874016</v>
      </c>
      <c r="I48" s="122">
        <v>7</v>
      </c>
      <c r="J48" s="123">
        <v>11862</v>
      </c>
      <c r="K48" s="124">
        <v>386.23239588602274</v>
      </c>
    </row>
  </sheetData>
  <mergeCells count="13">
    <mergeCell ref="B36:B37"/>
    <mergeCell ref="I43:K43"/>
    <mergeCell ref="B43:B44"/>
    <mergeCell ref="F43:H43"/>
    <mergeCell ref="C36:E36"/>
    <mergeCell ref="F36:H36"/>
    <mergeCell ref="I36:K36"/>
    <mergeCell ref="C43:E43"/>
    <mergeCell ref="A1:D1"/>
    <mergeCell ref="B27:B28"/>
    <mergeCell ref="C27:E27"/>
    <mergeCell ref="F27:H27"/>
    <mergeCell ref="I27:K27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b17db5-f9ce-4f0a-b69d-28a4a785a06c">
      <Terms xmlns="http://schemas.microsoft.com/office/infopath/2007/PartnerControls"/>
    </lcf76f155ced4ddcb4097134ff3c332f>
    <TaxCatchAll xmlns="1cbda658-8bdf-499f-a111-f4f344ed71d9" xsi:nil="true"/>
    <Usuarios xmlns="d1b17db5-f9ce-4f0a-b69d-28a4a785a06c">
      <UserInfo>
        <DisplayName/>
        <AccountId xsi:nil="true"/>
        <AccountType/>
      </UserInfo>
    </Usuari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C0BB7456105E41BAB9432F9F661C4E" ma:contentTypeVersion="17" ma:contentTypeDescription="Crear nuevo documento." ma:contentTypeScope="" ma:versionID="1d3e227390d8f6ea45a1a5bf3ab8bf7c">
  <xsd:schema xmlns:xsd="http://www.w3.org/2001/XMLSchema" xmlns:xs="http://www.w3.org/2001/XMLSchema" xmlns:p="http://schemas.microsoft.com/office/2006/metadata/properties" xmlns:ns2="1cbda658-8bdf-499f-a111-f4f344ed71d9" xmlns:ns3="d1b17db5-f9ce-4f0a-b69d-28a4a785a06c" targetNamespace="http://schemas.microsoft.com/office/2006/metadata/properties" ma:root="true" ma:fieldsID="7949eb6c8717ac5c7860f7b1fe24c0c2" ns2:_="" ns3:_="">
    <xsd:import namespace="1cbda658-8bdf-499f-a111-f4f344ed71d9"/>
    <xsd:import namespace="d1b17db5-f9ce-4f0a-b69d-28a4a785a0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Usuario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bda658-8bdf-499f-a111-f4f344ed71d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e7f3a2e-e2f1-4074-8ea3-ee2f28decb94}" ma:internalName="TaxCatchAll" ma:showField="CatchAllData" ma:web="1cbda658-8bdf-499f-a111-f4f344ed71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17db5-f9ce-4f0a-b69d-28a4a785a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fdfad4cd-dc33-4e8f-8627-d59fbeec10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Usuarios" ma:index="21" nillable="true" ma:displayName="Usuarios" ma:format="Dropdown" ma:list="UserInfo" ma:SharePointGroup="0" ma:internalName="Usuario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FE0BA8-432F-43CE-AF09-551FE737198C}">
  <ds:schemaRefs>
    <ds:schemaRef ds:uri="http://schemas.microsoft.com/office/2006/metadata/properties"/>
    <ds:schemaRef ds:uri="http://schemas.microsoft.com/office/infopath/2007/PartnerControls"/>
    <ds:schemaRef ds:uri="d1b17db5-f9ce-4f0a-b69d-28a4a785a06c"/>
    <ds:schemaRef ds:uri="1cbda658-8bdf-499f-a111-f4f344ed71d9"/>
  </ds:schemaRefs>
</ds:datastoreItem>
</file>

<file path=customXml/itemProps2.xml><?xml version="1.0" encoding="utf-8"?>
<ds:datastoreItem xmlns:ds="http://schemas.openxmlformats.org/officeDocument/2006/customXml" ds:itemID="{A365D2BE-DDE5-43CC-99A4-3C1F4E6158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bda658-8bdf-499f-a111-f4f344ed71d9"/>
    <ds:schemaRef ds:uri="d1b17db5-f9ce-4f0a-b69d-28a4a785a0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8B9D65-C083-4708-B9A3-34DFAE0763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Por mes de deposito</vt:lpstr>
      <vt:lpstr>Por data de contrato</vt:lpstr>
      <vt:lpstr>Grandes concellos</vt:lpstr>
      <vt:lpstr>Tamaño do concello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Aron Román</cp:lastModifiedBy>
  <cp:revision>4</cp:revision>
  <cp:lastPrinted>2018-06-12T09:40:13Z</cp:lastPrinted>
  <dcterms:created xsi:type="dcterms:W3CDTF">2018-05-24T15:30:15Z</dcterms:created>
  <dcterms:modified xsi:type="dcterms:W3CDTF">2024-02-05T16:31:19Z</dcterms:modified>
  <dc:language>gl-ES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0x0101000EC0BB7456105E41BAB9432F9F661C4E</vt:lpwstr>
  </property>
  <property fmtid="{D5CDD505-2E9C-101B-9397-08002B2CF9AE}" pid="9" name="MediaServiceImageTags">
    <vt:lpwstr/>
  </property>
</Properties>
</file>