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osa2.sharepoint.com/sites/AREADETRABAJO/Documentos compartidos/PROYECTOS/IGVS_3204_OVG 2025/03_Fase_gestión/05_Contenidos/02. Estadísticas/Fianzas/Excels/2024/"/>
    </mc:Choice>
  </mc:AlternateContent>
  <xr:revisionPtr revIDLastSave="705" documentId="13_ncr:1_{6BE5A99D-5E7A-4CF6-A5FC-B8EA895EE56B}" xr6:coauthVersionLast="47" xr6:coauthVersionMax="47" xr10:uidLastSave="{AAD23461-C299-4359-A70E-3C9F69EC89DD}"/>
  <bookViews>
    <workbookView xWindow="-28920" yWindow="-105" windowWidth="29040" windowHeight="15720" tabRatio="647" xr2:uid="{00000000-000D-0000-FFFF-FFFF00000000}"/>
  </bookViews>
  <sheets>
    <sheet name="Indice" sheetId="11" r:id="rId1"/>
    <sheet name="Por mes de deposito" sheetId="7" r:id="rId2"/>
    <sheet name="Por data de contrato" sheetId="8" r:id="rId3"/>
    <sheet name="Grandes concellos" sheetId="9" r:id="rId4"/>
    <sheet name="Tamaño do concello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7" l="1"/>
  <c r="F12" i="7"/>
  <c r="G36" i="8" l="1"/>
  <c r="F36" i="8"/>
  <c r="E36" i="8"/>
  <c r="G33" i="8"/>
  <c r="F33" i="8"/>
  <c r="E33" i="8"/>
  <c r="I32" i="8"/>
  <c r="H32" i="8"/>
  <c r="G32" i="8"/>
  <c r="F32" i="8"/>
  <c r="E32" i="8"/>
  <c r="J30" i="8"/>
  <c r="I30" i="8"/>
  <c r="H30" i="8"/>
  <c r="G30" i="8"/>
  <c r="F30" i="8"/>
  <c r="E30" i="8"/>
  <c r="G11" i="7"/>
  <c r="F11" i="7"/>
  <c r="E11" i="7"/>
  <c r="E12" i="7" s="1"/>
  <c r="G10" i="7"/>
  <c r="F10" i="7"/>
  <c r="E10" i="7"/>
  <c r="G9" i="7"/>
  <c r="F9" i="7"/>
</calcChain>
</file>

<file path=xl/sharedStrings.xml><?xml version="1.0" encoding="utf-8"?>
<sst xmlns="http://schemas.openxmlformats.org/spreadsheetml/2006/main" count="633" uniqueCount="214">
  <si>
    <t>Variación respecto do mes anterior</t>
  </si>
  <si>
    <t>Ano do contrato</t>
  </si>
  <si>
    <t>0-100€</t>
  </si>
  <si>
    <t>100-200€</t>
  </si>
  <si>
    <t>200,1-300€</t>
  </si>
  <si>
    <t>300,1-400€</t>
  </si>
  <si>
    <t>400,1-500€</t>
  </si>
  <si>
    <t>500,1-600€</t>
  </si>
  <si>
    <t>600,1-700€</t>
  </si>
  <si>
    <t>700,1-800€</t>
  </si>
  <si>
    <t>800,1-900€</t>
  </si>
  <si>
    <t>900,1-1000€</t>
  </si>
  <si>
    <t>Ano</t>
  </si>
  <si>
    <t>Importe medio (€)</t>
  </si>
  <si>
    <t>Xaneiro</t>
  </si>
  <si>
    <t>Nº fianzas no mes</t>
  </si>
  <si>
    <t>Fianzas depositadas por mes do depósito</t>
  </si>
  <si>
    <t>Fianzas depositadas por data do contrato</t>
  </si>
  <si>
    <t>Mes do depósito</t>
  </si>
  <si>
    <t>Nª de fianzas</t>
  </si>
  <si>
    <t>Número e importe medio das fianzas por ano de contrato</t>
  </si>
  <si>
    <t>&gt; 1000€</t>
  </si>
  <si>
    <t>A Coruña</t>
  </si>
  <si>
    <t>Ferrol</t>
  </si>
  <si>
    <t>Lugo</t>
  </si>
  <si>
    <t>Ourense</t>
  </si>
  <si>
    <t>Pontevedra</t>
  </si>
  <si>
    <t>Santiago</t>
  </si>
  <si>
    <t>Vigo</t>
  </si>
  <si>
    <t>Acumulado no ano</t>
  </si>
  <si>
    <t xml:space="preserve">Importe mensual dos contratos </t>
  </si>
  <si>
    <t>Fianzas nos concellos</t>
  </si>
  <si>
    <t>Código postal</t>
  </si>
  <si>
    <t>A Lei 8/2012, do 29 de xuño, de vivenda de Galicia, obriga ao depósito das fianzas dos contratos de arrendamento de predios urbanos que se destinen a vivenda ou a uso distinto do de vivenda. As estatísticas presentadas neste documento corresponden aos datos do rexistro destes depósitos de alugueiros de vivendas do IGVS. </t>
  </si>
  <si>
    <t>Na análise das estatísticas presentadas a continuación, convén considerar que no rexistro das fianzas non sempre coincide a data de sinatura do contrato de alugueiro coa data na que se fai efectivo o depósito, polo que nas estatísticas se diferencia entre: o mes/ano do contrato (refírese á data na que se asina o contrato) e o mes/ano do depósito (refírese á data na que a parte arrendadora deposita a fianza).</t>
  </si>
  <si>
    <t>Notas metodolóxicas</t>
  </si>
  <si>
    <t>Índice de contidos</t>
  </si>
  <si>
    <t>15688</t>
  </si>
  <si>
    <t>15701</t>
  </si>
  <si>
    <t>15702</t>
  </si>
  <si>
    <t>15703</t>
  </si>
  <si>
    <t>15704</t>
  </si>
  <si>
    <t>15705</t>
  </si>
  <si>
    <t>15706</t>
  </si>
  <si>
    <t>15707</t>
  </si>
  <si>
    <t>15820</t>
  </si>
  <si>
    <t>15884</t>
  </si>
  <si>
    <t>15890</t>
  </si>
  <si>
    <t>15892</t>
  </si>
  <si>
    <t>15893</t>
  </si>
  <si>
    <t>15896</t>
  </si>
  <si>
    <t>15897</t>
  </si>
  <si>
    <t>15898</t>
  </si>
  <si>
    <t>15899</t>
  </si>
  <si>
    <t>15190</t>
  </si>
  <si>
    <t>15401</t>
  </si>
  <si>
    <t>15402</t>
  </si>
  <si>
    <t>15403</t>
  </si>
  <si>
    <t>15404</t>
  </si>
  <si>
    <t>15405</t>
  </si>
  <si>
    <t>15406</t>
  </si>
  <si>
    <t>15490</t>
  </si>
  <si>
    <t>15593</t>
  </si>
  <si>
    <t>15594</t>
  </si>
  <si>
    <t>15595</t>
  </si>
  <si>
    <t>27001</t>
  </si>
  <si>
    <t>27002</t>
  </si>
  <si>
    <t>27003</t>
  </si>
  <si>
    <t>27004</t>
  </si>
  <si>
    <t>27140</t>
  </si>
  <si>
    <t>27141</t>
  </si>
  <si>
    <t>27146</t>
  </si>
  <si>
    <t>27160</t>
  </si>
  <si>
    <t>27161</t>
  </si>
  <si>
    <t>27180</t>
  </si>
  <si>
    <t>27181</t>
  </si>
  <si>
    <t>27182</t>
  </si>
  <si>
    <t>27185</t>
  </si>
  <si>
    <t>27190</t>
  </si>
  <si>
    <t>27191</t>
  </si>
  <si>
    <t>27192</t>
  </si>
  <si>
    <t>27210</t>
  </si>
  <si>
    <t>27230</t>
  </si>
  <si>
    <t>27231</t>
  </si>
  <si>
    <t>27232</t>
  </si>
  <si>
    <t>27233</t>
  </si>
  <si>
    <t>27290</t>
  </si>
  <si>
    <t>27293</t>
  </si>
  <si>
    <t>27294</t>
  </si>
  <si>
    <t>27296</t>
  </si>
  <si>
    <t>27297</t>
  </si>
  <si>
    <t>27298</t>
  </si>
  <si>
    <t>27299</t>
  </si>
  <si>
    <t>32001</t>
  </si>
  <si>
    <t>32002</t>
  </si>
  <si>
    <t>32003</t>
  </si>
  <si>
    <t>32004</t>
  </si>
  <si>
    <t>32005</t>
  </si>
  <si>
    <t>32103</t>
  </si>
  <si>
    <t>32172</t>
  </si>
  <si>
    <t>32960</t>
  </si>
  <si>
    <t>32970</t>
  </si>
  <si>
    <t>32971</t>
  </si>
  <si>
    <t>32980</t>
  </si>
  <si>
    <t>32981</t>
  </si>
  <si>
    <t>32990</t>
  </si>
  <si>
    <t>36001</t>
  </si>
  <si>
    <t>36002</t>
  </si>
  <si>
    <t>36003</t>
  </si>
  <si>
    <t>36004</t>
  </si>
  <si>
    <t>36005</t>
  </si>
  <si>
    <t>36100</t>
  </si>
  <si>
    <t>36143</t>
  </si>
  <si>
    <t>36150</t>
  </si>
  <si>
    <t>36151</t>
  </si>
  <si>
    <t>36152</t>
  </si>
  <si>
    <t>36153</t>
  </si>
  <si>
    <t>36154</t>
  </si>
  <si>
    <t>36156</t>
  </si>
  <si>
    <t>36157</t>
  </si>
  <si>
    <t>36158</t>
  </si>
  <si>
    <t>36160</t>
  </si>
  <si>
    <t>36161</t>
  </si>
  <si>
    <t>36162</t>
  </si>
  <si>
    <t>36164</t>
  </si>
  <si>
    <t>36690</t>
  </si>
  <si>
    <t>36910</t>
  </si>
  <si>
    <t>36201</t>
  </si>
  <si>
    <t>36202</t>
  </si>
  <si>
    <t>36203</t>
  </si>
  <si>
    <t>36204</t>
  </si>
  <si>
    <t>36205</t>
  </si>
  <si>
    <t>36206</t>
  </si>
  <si>
    <t>36207</t>
  </si>
  <si>
    <t>36208</t>
  </si>
  <si>
    <t>36209</t>
  </si>
  <si>
    <t>36210</t>
  </si>
  <si>
    <t>36211</t>
  </si>
  <si>
    <t>36212</t>
  </si>
  <si>
    <t>36213</t>
  </si>
  <si>
    <t>36214</t>
  </si>
  <si>
    <t>36215</t>
  </si>
  <si>
    <t>36216</t>
  </si>
  <si>
    <t>36310</t>
  </si>
  <si>
    <t>36312</t>
  </si>
  <si>
    <t>36313</t>
  </si>
  <si>
    <t>36314</t>
  </si>
  <si>
    <t>36315</t>
  </si>
  <si>
    <t>36317</t>
  </si>
  <si>
    <t>36318</t>
  </si>
  <si>
    <t>36330</t>
  </si>
  <si>
    <t>36331</t>
  </si>
  <si>
    <t>36339</t>
  </si>
  <si>
    <t>36390</t>
  </si>
  <si>
    <t>36392</t>
  </si>
  <si>
    <t>Fianzas nos grandes concellos</t>
  </si>
  <si>
    <t>Tamaño do concello (habitantes)</t>
  </si>
  <si>
    <t>Menos de 5.000</t>
  </si>
  <si>
    <t>Máis de 50.000</t>
  </si>
  <si>
    <t>Algúns códigos postais comprenden áreas xeográficas non limítrofes (por exemplo, en Vigo as Illas Cíes e áreas do casco urbano).</t>
  </si>
  <si>
    <t>Algúns dos rexistros de fianzas non inclúen código postal (ou teñen algún erro), polo que a suma total por códigos postais pode ser diferente que o total do concello.</t>
  </si>
  <si>
    <t>A base de datos das xeometrías correspondentes a cada código postal corresponde a 2016.</t>
  </si>
  <si>
    <t>Concello</t>
  </si>
  <si>
    <t>Fianzas por tamaño do concello</t>
  </si>
  <si>
    <t>Ano do depósito</t>
  </si>
  <si>
    <t>20.001-50.000</t>
  </si>
  <si>
    <t>5.001-20.000</t>
  </si>
  <si>
    <t>Variación sobre o mesmo mes do ano anterior</t>
  </si>
  <si>
    <t>Febreiro</t>
  </si>
  <si>
    <t>-</t>
  </si>
  <si>
    <t>Non se detallarán nas táboas os datos relativos a códigos postais cun número de operacións inferior a 5 por cuestións de segredo estatístico. Estes casos represéntanse cun guión.</t>
  </si>
  <si>
    <t>Marzo</t>
  </si>
  <si>
    <t>Abril</t>
  </si>
  <si>
    <t>Maio</t>
  </si>
  <si>
    <t>Xuño</t>
  </si>
  <si>
    <t>Xullo</t>
  </si>
  <si>
    <t>Agosto</t>
  </si>
  <si>
    <t>Setembro</t>
  </si>
  <si>
    <t>Outubro</t>
  </si>
  <si>
    <t>Novembro</t>
  </si>
  <si>
    <t>Decembro</t>
  </si>
  <si>
    <t>Variación sobre o ano anterior</t>
  </si>
  <si>
    <t>Número e importe medio das fianzas depositadas dos contratos asinados en 2023 nos grandes concellos</t>
  </si>
  <si>
    <t>Número e importe medio das fianzas depositadas dos contratos asinados en 2023 nos concellos</t>
  </si>
  <si>
    <t>Número e importe medio das fianzas depositadas no ano 2024 por mes do depósito</t>
  </si>
  <si>
    <t>Número de fianzas depositadas no ano 2024 por mes do depósito e ano do contrato</t>
  </si>
  <si>
    <t>Número de contratos asinados nos anos 2014-2024 por importe mensual</t>
  </si>
  <si>
    <t>Número e importe medio das fianzas depositadas dos contratos asinados en 2024 nos grandes concellos</t>
  </si>
  <si>
    <t>Número e importe medio das fianzas depositadas dos contratos asinados en 2024 nos concellos</t>
  </si>
  <si>
    <t>*** FIANZAS POR MES DO DEPÓSITO |Maio de 2024 ***</t>
  </si>
  <si>
    <t>Fianzas (N.º)</t>
  </si>
  <si>
    <t>*** FIANZAS | Maio de 2024 ***</t>
  </si>
  <si>
    <t>*** FIANZAS POR DATA DE CONTRATO | Maio de 2024 ***</t>
  </si>
  <si>
    <t>*** FIANZAS NOS GRANDES CONCELLOS | Maio de 2024 ***</t>
  </si>
  <si>
    <t>*** FIANZAS POR TAMAÑO DO CONCELLO | Maio de 2024 ***</t>
  </si>
  <si>
    <t>Datos definitivos</t>
  </si>
  <si>
    <t>Ano 2024, datos avance. Ano 2023, datos provisionais. Anos 2014-2022 datos definitivos</t>
  </si>
  <si>
    <t>Ano 2024, datos avance</t>
  </si>
  <si>
    <t>Ano 2023, datos provisionais</t>
  </si>
  <si>
    <t>Anos 2014-2022 datos definitivos</t>
  </si>
  <si>
    <t>Importe/m2 (€)</t>
  </si>
  <si>
    <t>Variación anual importe/m2 (%)</t>
  </si>
  <si>
    <t>Número e importe medio das fianzas depositadas dos contratos asinados en 2022-2014 nos grandes concellos</t>
  </si>
  <si>
    <t>Número e importe medio interanual dos contratos en 2024 no concello de A Coruña por códigos postais</t>
  </si>
  <si>
    <t>Ano 2024, datos avance.</t>
  </si>
  <si>
    <t>Número e importe medio interanual dos contratos en 2024 no concello de Ferrol por códigos postais</t>
  </si>
  <si>
    <t>Número e importe medio interanual dos contratos en 2024 no concello de Lugo por códigos postais</t>
  </si>
  <si>
    <t>Número e importe medio interanual dos contratos en 2024 no concello de Ourense por códigos postais</t>
  </si>
  <si>
    <t>Número e importe medio interanual dos contratos en 2024 no concello de Pontevedra por códigos postais</t>
  </si>
  <si>
    <t>Número e importe medio interanual dos contratos en 2024 no concello de Santiago por códigos postais</t>
  </si>
  <si>
    <t>Número e importe medio interanual dos contratos en 2024 no concello de Vigo por códigos postais</t>
  </si>
  <si>
    <t>Número e importe medio das fianzas depositadas dos contratos asinados en 2022-2014 nos concellos</t>
  </si>
  <si>
    <t>Concellos con fianzas (N.º)</t>
  </si>
  <si>
    <t>As fianzas e o importe medio do alugueiro dos códigos postais das cidades corresponden a datos interanuais, é dicir, considéranse tanto o número de fianzas como o importe das fianzas deste mes e as dos 11 meses anteriores.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</si>
</sst>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 tint="4.9989318521683403E-2"/>
      <name val="Calibri"/>
      <family val="2"/>
      <charset val="1"/>
    </font>
    <font>
      <sz val="10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C0C0C0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C0C0C0"/>
      </patternFill>
    </fill>
    <fill>
      <patternFill patternType="solid">
        <fgColor theme="0" tint="-4.9989318521683403E-2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29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3" borderId="2" xfId="0" applyFill="1" applyBorder="1"/>
    <xf numFmtId="0" fontId="0" fillId="4" borderId="5" xfId="0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6" borderId="0" xfId="0" applyFont="1" applyFill="1"/>
    <xf numFmtId="0" fontId="0" fillId="6" borderId="0" xfId="0" applyFill="1"/>
    <xf numFmtId="0" fontId="5" fillId="6" borderId="0" xfId="0" applyFont="1" applyFill="1"/>
    <xf numFmtId="0" fontId="4" fillId="6" borderId="0" xfId="0" applyFont="1" applyFill="1"/>
    <xf numFmtId="0" fontId="0" fillId="6" borderId="0" xfId="0" applyFill="1" applyAlignment="1">
      <alignment horizontal="justify" wrapText="1"/>
    </xf>
    <xf numFmtId="0" fontId="0" fillId="6" borderId="0" xfId="0" applyFill="1" applyAlignment="1">
      <alignment wrapText="1"/>
    </xf>
    <xf numFmtId="0" fontId="0" fillId="6" borderId="0" xfId="0" applyFill="1" applyAlignment="1">
      <alignment horizontal="center" wrapText="1"/>
    </xf>
    <xf numFmtId="3" fontId="0" fillId="6" borderId="0" xfId="0" applyNumberFormat="1" applyFill="1"/>
    <xf numFmtId="166" fontId="12" fillId="6" borderId="0" xfId="1" applyNumberFormat="1" applyFont="1" applyFill="1" applyBorder="1"/>
    <xf numFmtId="166" fontId="0" fillId="6" borderId="0" xfId="1" applyNumberFormat="1" applyFont="1" applyFill="1" applyBorder="1" applyAlignment="1">
      <alignment wrapText="1"/>
    </xf>
    <xf numFmtId="165" fontId="0" fillId="6" borderId="0" xfId="0" applyNumberFormat="1" applyFill="1"/>
    <xf numFmtId="166" fontId="0" fillId="6" borderId="0" xfId="0" applyNumberFormat="1" applyFill="1"/>
    <xf numFmtId="3" fontId="0" fillId="6" borderId="0" xfId="0" applyNumberFormat="1" applyFill="1" applyAlignment="1">
      <alignment wrapText="1"/>
    </xf>
    <xf numFmtId="166" fontId="10" fillId="6" borderId="0" xfId="1" applyNumberFormat="1" applyFont="1" applyFill="1"/>
    <xf numFmtId="166" fontId="0" fillId="6" borderId="0" xfId="1" applyNumberFormat="1" applyFont="1" applyFill="1"/>
    <xf numFmtId="166" fontId="10" fillId="5" borderId="1" xfId="1" applyNumberFormat="1" applyFont="1" applyFill="1" applyBorder="1" applyAlignment="1">
      <alignment horizontal="right" wrapText="1"/>
    </xf>
    <xf numFmtId="3" fontId="10" fillId="5" borderId="1" xfId="0" applyNumberFormat="1" applyFont="1" applyFill="1" applyBorder="1" applyAlignment="1">
      <alignment horizontal="right" wrapText="1"/>
    </xf>
    <xf numFmtId="164" fontId="10" fillId="5" borderId="1" xfId="0" applyNumberFormat="1" applyFont="1" applyFill="1" applyBorder="1" applyAlignment="1">
      <alignment horizontal="right" wrapText="1"/>
    </xf>
    <xf numFmtId="3" fontId="10" fillId="7" borderId="0" xfId="0" applyNumberFormat="1" applyFont="1" applyFill="1" applyAlignment="1">
      <alignment horizontal="right" wrapText="1"/>
    </xf>
    <xf numFmtId="166" fontId="10" fillId="7" borderId="0" xfId="1" applyNumberFormat="1" applyFont="1" applyFill="1" applyBorder="1" applyAlignment="1">
      <alignment horizontal="right" wrapText="1"/>
    </xf>
    <xf numFmtId="164" fontId="10" fillId="7" borderId="0" xfId="0" applyNumberFormat="1" applyFont="1" applyFill="1" applyAlignment="1">
      <alignment horizontal="right" wrapText="1"/>
    </xf>
    <xf numFmtId="0" fontId="7" fillId="6" borderId="0" xfId="0" applyFont="1" applyFill="1" applyAlignment="1">
      <alignment horizontal="center" wrapText="1"/>
    </xf>
    <xf numFmtId="0" fontId="7" fillId="6" borderId="0" xfId="0" applyFont="1" applyFill="1"/>
    <xf numFmtId="4" fontId="0" fillId="6" borderId="0" xfId="0" applyNumberFormat="1" applyFill="1"/>
    <xf numFmtId="165" fontId="7" fillId="6" borderId="0" xfId="0" applyNumberFormat="1" applyFont="1" applyFill="1"/>
    <xf numFmtId="0" fontId="0" fillId="6" borderId="0" xfId="0" applyFill="1" applyAlignment="1">
      <alignment vertical="center"/>
    </xf>
    <xf numFmtId="0" fontId="0" fillId="6" borderId="0" xfId="0" applyFill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6" fillId="6" borderId="0" xfId="0" applyFont="1" applyFill="1"/>
    <xf numFmtId="3" fontId="6" fillId="6" borderId="0" xfId="0" applyNumberFormat="1" applyFont="1" applyFill="1"/>
    <xf numFmtId="3" fontId="0" fillId="2" borderId="1" xfId="0" applyNumberForma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3" fontId="0" fillId="2" borderId="5" xfId="0" applyNumberFormat="1" applyFill="1" applyBorder="1"/>
    <xf numFmtId="3" fontId="10" fillId="9" borderId="1" xfId="0" applyNumberFormat="1" applyFont="1" applyFill="1" applyBorder="1" applyAlignment="1">
      <alignment horizontal="right" wrapText="1"/>
    </xf>
    <xf numFmtId="166" fontId="10" fillId="9" borderId="1" xfId="1" applyNumberFormat="1" applyFont="1" applyFill="1" applyBorder="1" applyAlignment="1">
      <alignment horizontal="right" wrapText="1"/>
    </xf>
    <xf numFmtId="164" fontId="10" fillId="9" borderId="1" xfId="0" applyNumberFormat="1" applyFont="1" applyFill="1" applyBorder="1" applyAlignment="1">
      <alignment horizontal="right" wrapText="1"/>
    </xf>
    <xf numFmtId="0" fontId="4" fillId="3" borderId="4" xfId="0" applyFont="1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3" fontId="0" fillId="8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4" fillId="2" borderId="7" xfId="0" applyNumberFormat="1" applyFont="1" applyFill="1" applyBorder="1" applyAlignment="1">
      <alignment horizontal="center"/>
    </xf>
    <xf numFmtId="165" fontId="4" fillId="2" borderId="4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7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1" fontId="4" fillId="2" borderId="4" xfId="0" applyNumberFormat="1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165" fontId="13" fillId="2" borderId="4" xfId="0" applyNumberFormat="1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3" fontId="0" fillId="2" borderId="1" xfId="0" applyNumberFormat="1" applyFill="1" applyBorder="1" applyAlignment="1">
      <alignment horizontal="center" wrapText="1"/>
    </xf>
    <xf numFmtId="166" fontId="14" fillId="2" borderId="1" xfId="1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" fontId="0" fillId="6" borderId="0" xfId="0" applyNumberFormat="1" applyFill="1" applyAlignment="1">
      <alignment horizontal="center"/>
    </xf>
    <xf numFmtId="165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65" fontId="0" fillId="6" borderId="0" xfId="0" applyNumberFormat="1" applyFill="1" applyAlignment="1">
      <alignment horizontal="center" vertical="center"/>
    </xf>
    <xf numFmtId="3" fontId="7" fillId="6" borderId="0" xfId="0" applyNumberFormat="1" applyFont="1" applyFill="1" applyAlignment="1">
      <alignment horizontal="center"/>
    </xf>
    <xf numFmtId="3" fontId="17" fillId="2" borderId="0" xfId="0" applyNumberFormat="1" applyFont="1" applyFill="1" applyAlignment="1">
      <alignment horizontal="center"/>
    </xf>
    <xf numFmtId="3" fontId="17" fillId="9" borderId="1" xfId="0" applyNumberFormat="1" applyFont="1" applyFill="1" applyBorder="1" applyAlignment="1">
      <alignment horizontal="center" wrapText="1"/>
    </xf>
    <xf numFmtId="2" fontId="17" fillId="9" borderId="1" xfId="0" applyNumberFormat="1" applyFont="1" applyFill="1" applyBorder="1" applyAlignment="1">
      <alignment horizontal="center" wrapText="1"/>
    </xf>
    <xf numFmtId="3" fontId="17" fillId="8" borderId="1" xfId="0" applyNumberFormat="1" applyFont="1" applyFill="1" applyBorder="1" applyAlignment="1">
      <alignment horizontal="center"/>
    </xf>
    <xf numFmtId="3" fontId="17" fillId="2" borderId="1" xfId="0" applyNumberFormat="1" applyFont="1" applyFill="1" applyBorder="1" applyAlignment="1">
      <alignment horizontal="center" wrapText="1"/>
    </xf>
    <xf numFmtId="3" fontId="10" fillId="5" borderId="1" xfId="0" applyNumberFormat="1" applyFont="1" applyFill="1" applyBorder="1" applyAlignment="1">
      <alignment horizontal="center" wrapText="1"/>
    </xf>
    <xf numFmtId="166" fontId="10" fillId="5" borderId="1" xfId="1" applyNumberFormat="1" applyFont="1" applyFill="1" applyBorder="1" applyAlignment="1">
      <alignment horizontal="center" wrapText="1"/>
    </xf>
    <xf numFmtId="164" fontId="10" fillId="5" borderId="1" xfId="0" applyNumberFormat="1" applyFont="1" applyFill="1" applyBorder="1" applyAlignment="1">
      <alignment horizontal="center" wrapText="1"/>
    </xf>
    <xf numFmtId="165" fontId="0" fillId="8" borderId="1" xfId="0" applyNumberFormat="1" applyFill="1" applyBorder="1" applyAlignment="1">
      <alignment horizontal="center"/>
    </xf>
    <xf numFmtId="3" fontId="0" fillId="2" borderId="0" xfId="0" applyNumberFormat="1" applyFill="1" applyAlignment="1">
      <alignment horizontal="center"/>
    </xf>
    <xf numFmtId="3" fontId="10" fillId="9" borderId="1" xfId="0" applyNumberFormat="1" applyFont="1" applyFill="1" applyBorder="1" applyAlignment="1">
      <alignment horizontal="center" wrapText="1"/>
    </xf>
    <xf numFmtId="166" fontId="10" fillId="9" borderId="1" xfId="1" applyNumberFormat="1" applyFont="1" applyFill="1" applyBorder="1" applyAlignment="1">
      <alignment horizontal="center" wrapText="1"/>
    </xf>
    <xf numFmtId="166" fontId="0" fillId="2" borderId="1" xfId="0" applyNumberFormat="1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3" fontId="15" fillId="9" borderId="1" xfId="0" applyNumberFormat="1" applyFont="1" applyFill="1" applyBorder="1" applyAlignment="1">
      <alignment horizontal="center" wrapText="1"/>
    </xf>
    <xf numFmtId="2" fontId="14" fillId="2" borderId="1" xfId="1" applyNumberFormat="1" applyFont="1" applyFill="1" applyBorder="1" applyAlignment="1">
      <alignment horizontal="center"/>
    </xf>
    <xf numFmtId="10" fontId="15" fillId="8" borderId="1" xfId="1" applyNumberFormat="1" applyFont="1" applyFill="1" applyBorder="1" applyAlignment="1">
      <alignment horizontal="center"/>
    </xf>
    <xf numFmtId="0" fontId="14" fillId="6" borderId="0" xfId="0" applyFont="1" applyFill="1" applyAlignment="1">
      <alignment vertical="center"/>
    </xf>
    <xf numFmtId="3" fontId="0" fillId="2" borderId="1" xfId="0" applyNumberForma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0" fontId="7" fillId="0" borderId="0" xfId="0" applyFont="1"/>
    <xf numFmtId="0" fontId="8" fillId="6" borderId="0" xfId="0" applyFont="1" applyFill="1" applyAlignment="1">
      <alignment vertical="center"/>
    </xf>
    <xf numFmtId="49" fontId="7" fillId="2" borderId="1" xfId="0" applyNumberFormat="1" applyFont="1" applyFill="1" applyBorder="1" applyAlignment="1">
      <alignment horizontal="center"/>
    </xf>
    <xf numFmtId="0" fontId="7" fillId="6" borderId="0" xfId="0" applyFont="1" applyFill="1" applyAlignment="1">
      <alignment horizontal="center"/>
    </xf>
    <xf numFmtId="165" fontId="7" fillId="6" borderId="0" xfId="0" applyNumberFormat="1" applyFont="1" applyFill="1" applyAlignment="1">
      <alignment horizontal="center"/>
    </xf>
    <xf numFmtId="165" fontId="4" fillId="2" borderId="11" xfId="0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/>
    </xf>
    <xf numFmtId="165" fontId="15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3" fontId="1" fillId="10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/>
    </xf>
    <xf numFmtId="0" fontId="18" fillId="4" borderId="6" xfId="0" applyFont="1" applyFill="1" applyBorder="1" applyAlignment="1">
      <alignment horizontal="center"/>
    </xf>
    <xf numFmtId="0" fontId="18" fillId="4" borderId="4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3CAFF"/>
      <rgbColor rgb="FF993366"/>
      <rgbColor rgb="FFF2F2F2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CC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tabSelected="1" zoomScale="90" zoomScaleNormal="90" workbookViewId="0"/>
  </sheetViews>
  <sheetFormatPr baseColWidth="10" defaultColWidth="9.109375" defaultRowHeight="14.4" x14ac:dyDescent="0.3"/>
  <cols>
    <col min="1" max="1" width="5.33203125" style="10" customWidth="1"/>
    <col min="2" max="2" width="105.5546875" style="10" customWidth="1"/>
    <col min="3" max="3" width="11.5546875" style="10" customWidth="1"/>
    <col min="4" max="10" width="10.6640625" style="10" customWidth="1"/>
    <col min="11" max="11" width="8.44140625" style="10" customWidth="1"/>
    <col min="12" max="12" width="6.109375" style="10" customWidth="1"/>
    <col min="13" max="22" width="7" style="10" customWidth="1"/>
    <col min="23" max="1026" width="10.6640625" style="10" customWidth="1"/>
    <col min="1027" max="16384" width="9.109375" style="10"/>
  </cols>
  <sheetData>
    <row r="1" spans="1:2" x14ac:dyDescent="0.3">
      <c r="A1" s="9" t="s">
        <v>191</v>
      </c>
    </row>
    <row r="3" spans="1:2" x14ac:dyDescent="0.3">
      <c r="A3" s="11" t="s">
        <v>36</v>
      </c>
    </row>
    <row r="4" spans="1:2" x14ac:dyDescent="0.3">
      <c r="B4" s="12" t="s">
        <v>16</v>
      </c>
    </row>
    <row r="5" spans="1:2" x14ac:dyDescent="0.3">
      <c r="B5" s="12" t="s">
        <v>17</v>
      </c>
    </row>
    <row r="6" spans="1:2" x14ac:dyDescent="0.3">
      <c r="B6" s="12" t="s">
        <v>155</v>
      </c>
    </row>
    <row r="7" spans="1:2" x14ac:dyDescent="0.3">
      <c r="B7" s="12" t="s">
        <v>163</v>
      </c>
    </row>
    <row r="11" spans="1:2" x14ac:dyDescent="0.3">
      <c r="A11" s="11" t="s">
        <v>35</v>
      </c>
    </row>
    <row r="12" spans="1:2" ht="43.2" x14ac:dyDescent="0.3">
      <c r="B12" s="13" t="s">
        <v>33</v>
      </c>
    </row>
    <row r="13" spans="1:2" x14ac:dyDescent="0.3">
      <c r="B13" s="14"/>
    </row>
    <row r="14" spans="1:2" ht="57.6" x14ac:dyDescent="0.3">
      <c r="B14" s="13" t="s">
        <v>34</v>
      </c>
    </row>
  </sheetData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0"/>
  <sheetViews>
    <sheetView zoomScale="85" zoomScaleNormal="85" workbookViewId="0"/>
  </sheetViews>
  <sheetFormatPr baseColWidth="10" defaultColWidth="9.109375" defaultRowHeight="14.4" x14ac:dyDescent="0.3"/>
  <cols>
    <col min="1" max="1" width="5.33203125" style="10" customWidth="1"/>
    <col min="2" max="2" width="17.5546875" style="10" customWidth="1"/>
    <col min="3" max="3" width="16.6640625" style="10" bestFit="1" customWidth="1"/>
    <col min="4" max="5" width="16.33203125" style="10" customWidth="1"/>
    <col min="6" max="6" width="19.44140625" style="10" customWidth="1"/>
    <col min="7" max="7" width="25.33203125" style="10" customWidth="1"/>
    <col min="8" max="8" width="17.88671875" style="10" bestFit="1" customWidth="1"/>
    <col min="9" max="9" width="13" style="10" customWidth="1"/>
    <col min="10" max="10" width="13.44140625" style="10" customWidth="1"/>
    <col min="11" max="11" width="13" style="10" customWidth="1"/>
    <col min="12" max="12" width="14.109375" style="10" customWidth="1"/>
    <col min="13" max="13" width="13.44140625" style="10" customWidth="1"/>
    <col min="14" max="15" width="15.44140625" style="10" customWidth="1"/>
    <col min="16" max="16" width="8.44140625" style="10" bestFit="1" customWidth="1"/>
    <col min="17" max="17" width="11.109375" style="10" customWidth="1"/>
    <col min="18" max="18" width="9.6640625" style="10" customWidth="1"/>
    <col min="19" max="19" width="12.6640625" style="10" customWidth="1"/>
    <col min="20" max="24" width="7" style="10" customWidth="1"/>
    <col min="25" max="1028" width="10.6640625" style="10" customWidth="1"/>
    <col min="1029" max="16384" width="9.109375" style="10"/>
  </cols>
  <sheetData>
    <row r="1" spans="1:19" x14ac:dyDescent="0.3">
      <c r="A1" s="9" t="s">
        <v>189</v>
      </c>
    </row>
    <row r="3" spans="1:19" x14ac:dyDescent="0.3">
      <c r="A3" s="11" t="s">
        <v>16</v>
      </c>
    </row>
    <row r="5" spans="1:19" x14ac:dyDescent="0.3">
      <c r="B5" s="11" t="s">
        <v>184</v>
      </c>
      <c r="F5"/>
    </row>
    <row r="6" spans="1:19" x14ac:dyDescent="0.3">
      <c r="B6" s="9"/>
    </row>
    <row r="7" spans="1:19" ht="34.200000000000003" customHeight="1" x14ac:dyDescent="0.3">
      <c r="B7" s="8" t="s">
        <v>164</v>
      </c>
      <c r="C7" s="8" t="s">
        <v>18</v>
      </c>
      <c r="D7" s="8" t="s">
        <v>15</v>
      </c>
      <c r="E7" s="8" t="s">
        <v>29</v>
      </c>
      <c r="F7" s="8" t="s">
        <v>0</v>
      </c>
      <c r="G7" s="8" t="s">
        <v>167</v>
      </c>
      <c r="H7" s="8" t="s">
        <v>13</v>
      </c>
      <c r="L7" s="15"/>
      <c r="M7" s="15"/>
      <c r="N7" s="15"/>
      <c r="O7" s="15"/>
      <c r="P7" s="15"/>
      <c r="Q7" s="15"/>
      <c r="R7" s="15"/>
    </row>
    <row r="8" spans="1:19" x14ac:dyDescent="0.3">
      <c r="B8" s="1">
        <v>2024</v>
      </c>
      <c r="C8" s="1" t="s">
        <v>14</v>
      </c>
      <c r="D8" s="84">
        <v>2833</v>
      </c>
      <c r="E8" s="85">
        <v>2833</v>
      </c>
      <c r="F8" s="86">
        <v>0.188</v>
      </c>
      <c r="G8" s="86">
        <v>2.4963820549927643E-2</v>
      </c>
      <c r="H8" s="83">
        <v>518.04136957289074</v>
      </c>
      <c r="L8" s="15"/>
      <c r="M8" s="14"/>
      <c r="N8" s="16"/>
      <c r="O8" s="16"/>
      <c r="Q8" s="17"/>
      <c r="R8" s="18"/>
      <c r="S8" s="19"/>
    </row>
    <row r="9" spans="1:19" x14ac:dyDescent="0.3">
      <c r="B9" s="1">
        <v>2024</v>
      </c>
      <c r="C9" s="1" t="s">
        <v>168</v>
      </c>
      <c r="D9" s="80">
        <v>2813</v>
      </c>
      <c r="E9" s="80">
        <v>5646</v>
      </c>
      <c r="F9" s="81">
        <f>(D9-D8)/D8</f>
        <v>-7.0596540769502295E-3</v>
      </c>
      <c r="G9" s="81">
        <f>(D9-2710)/2710</f>
        <v>3.8007380073800737E-2</v>
      </c>
      <c r="H9" s="82">
        <v>526.08462495556353</v>
      </c>
      <c r="L9" s="15"/>
      <c r="M9" s="14"/>
      <c r="N9" s="16"/>
      <c r="O9" s="16"/>
      <c r="P9" s="20"/>
      <c r="Q9" s="17"/>
      <c r="R9" s="18"/>
      <c r="S9" s="19"/>
    </row>
    <row r="10" spans="1:19" x14ac:dyDescent="0.3">
      <c r="B10" s="1">
        <v>2024</v>
      </c>
      <c r="C10" s="1" t="s">
        <v>171</v>
      </c>
      <c r="D10" s="80">
        <v>2708</v>
      </c>
      <c r="E10" s="80">
        <f>E9+D10</f>
        <v>8354</v>
      </c>
      <c r="F10" s="81">
        <f>(D10-D9)/D9</f>
        <v>-3.7326697476004263E-2</v>
      </c>
      <c r="G10" s="81">
        <f>(D10-3007)/3007</f>
        <v>-9.9434652477552371E-2</v>
      </c>
      <c r="H10" s="82">
        <v>534.25218980797627</v>
      </c>
      <c r="L10" s="15"/>
      <c r="M10" s="14"/>
      <c r="N10" s="16"/>
      <c r="O10" s="16"/>
      <c r="P10" s="20"/>
      <c r="Q10" s="17"/>
      <c r="R10" s="18"/>
      <c r="S10" s="19"/>
    </row>
    <row r="11" spans="1:19" x14ac:dyDescent="0.3">
      <c r="B11" s="1">
        <v>2024</v>
      </c>
      <c r="C11" s="1" t="s">
        <v>172</v>
      </c>
      <c r="D11" s="76">
        <v>2629</v>
      </c>
      <c r="E11" s="80">
        <f>E10+D11</f>
        <v>10983</v>
      </c>
      <c r="F11" s="81">
        <f>(D11-D10)/D10</f>
        <v>-2.9172821270310192E-2</v>
      </c>
      <c r="G11" s="81">
        <f>(D11-2565)/2565</f>
        <v>2.4951267056530214E-2</v>
      </c>
      <c r="H11" s="77">
        <v>533.13844526901664</v>
      </c>
      <c r="L11" s="15"/>
      <c r="M11" s="14"/>
      <c r="N11" s="16"/>
      <c r="O11" s="16"/>
      <c r="P11" s="20"/>
      <c r="Q11" s="17"/>
      <c r="R11" s="18"/>
      <c r="S11" s="19"/>
    </row>
    <row r="12" spans="1:19" x14ac:dyDescent="0.3">
      <c r="B12" s="1">
        <v>2024</v>
      </c>
      <c r="C12" s="1" t="s">
        <v>173</v>
      </c>
      <c r="D12" s="80">
        <v>2769</v>
      </c>
      <c r="E12" s="80">
        <f>E11+D12</f>
        <v>13752</v>
      </c>
      <c r="F12" s="81">
        <f>(D12-D11)/D11</f>
        <v>5.3252187143400534E-2</v>
      </c>
      <c r="G12" s="81">
        <f>(D12-2869)/2869</f>
        <v>-3.4855350296270481E-2</v>
      </c>
      <c r="H12" s="82">
        <v>538.6093788371254</v>
      </c>
      <c r="L12" s="15"/>
      <c r="M12" s="21"/>
      <c r="N12" s="16"/>
      <c r="O12" s="16"/>
      <c r="P12" s="20"/>
      <c r="Q12" s="17"/>
      <c r="R12" s="18"/>
      <c r="S12" s="19"/>
    </row>
    <row r="13" spans="1:19" x14ac:dyDescent="0.3">
      <c r="B13" s="1">
        <v>2024</v>
      </c>
      <c r="C13" s="1" t="s">
        <v>174</v>
      </c>
      <c r="D13" s="25"/>
      <c r="E13" s="25"/>
      <c r="F13" s="24"/>
      <c r="G13" s="24"/>
      <c r="H13" s="26"/>
      <c r="L13" s="15"/>
      <c r="M13" s="14"/>
      <c r="N13" s="16"/>
      <c r="O13" s="16"/>
      <c r="P13" s="20"/>
      <c r="Q13" s="17"/>
      <c r="R13" s="18"/>
      <c r="S13" s="19"/>
    </row>
    <row r="14" spans="1:19" x14ac:dyDescent="0.3">
      <c r="B14" s="1">
        <v>2024</v>
      </c>
      <c r="C14" s="1" t="s">
        <v>175</v>
      </c>
      <c r="D14" s="41"/>
      <c r="E14" s="42"/>
      <c r="F14" s="43"/>
      <c r="G14" s="43"/>
      <c r="H14" s="44"/>
      <c r="L14" s="15"/>
      <c r="M14" s="14"/>
      <c r="N14" s="16"/>
      <c r="O14" s="16"/>
      <c r="P14" s="20"/>
      <c r="Q14" s="17"/>
      <c r="R14" s="18"/>
      <c r="S14" s="19"/>
    </row>
    <row r="15" spans="1:19" x14ac:dyDescent="0.3">
      <c r="B15" s="1">
        <v>2024</v>
      </c>
      <c r="C15" s="1" t="s">
        <v>176</v>
      </c>
      <c r="D15" s="25"/>
      <c r="E15" s="25"/>
      <c r="F15" s="24"/>
      <c r="G15" s="24"/>
      <c r="H15" s="26"/>
      <c r="L15" s="15"/>
      <c r="M15" s="14"/>
      <c r="N15" s="16"/>
      <c r="O15" s="16"/>
      <c r="P15" s="20"/>
      <c r="Q15" s="17"/>
      <c r="R15" s="18"/>
      <c r="S15" s="19"/>
    </row>
    <row r="16" spans="1:19" x14ac:dyDescent="0.3">
      <c r="B16" s="1">
        <v>2024</v>
      </c>
      <c r="C16" s="1" t="s">
        <v>177</v>
      </c>
      <c r="D16" s="25"/>
      <c r="E16" s="25"/>
      <c r="F16" s="24"/>
      <c r="G16" s="24"/>
      <c r="H16" s="26"/>
      <c r="L16" s="15"/>
      <c r="M16" s="14"/>
      <c r="N16" s="16"/>
      <c r="O16" s="16"/>
      <c r="P16" s="20"/>
      <c r="Q16" s="17"/>
      <c r="R16" s="18"/>
      <c r="S16" s="19"/>
    </row>
    <row r="17" spans="2:20" x14ac:dyDescent="0.3">
      <c r="B17" s="1">
        <v>2024</v>
      </c>
      <c r="C17" s="1" t="s">
        <v>178</v>
      </c>
      <c r="D17" s="25"/>
      <c r="E17" s="25"/>
      <c r="F17" s="24"/>
      <c r="G17" s="24"/>
      <c r="H17" s="26"/>
      <c r="L17" s="15"/>
      <c r="M17" s="14"/>
      <c r="N17" s="16"/>
      <c r="O17" s="16"/>
      <c r="P17" s="20"/>
      <c r="Q17" s="17"/>
      <c r="R17" s="18"/>
      <c r="S17" s="19"/>
    </row>
    <row r="18" spans="2:20" x14ac:dyDescent="0.3">
      <c r="B18" s="1">
        <v>2024</v>
      </c>
      <c r="C18" s="1" t="s">
        <v>179</v>
      </c>
      <c r="D18" s="25"/>
      <c r="E18" s="25"/>
      <c r="F18" s="24"/>
      <c r="G18" s="24"/>
      <c r="H18" s="26"/>
      <c r="L18" s="15"/>
      <c r="M18" s="14"/>
      <c r="N18" s="16"/>
      <c r="O18" s="16"/>
      <c r="P18" s="20"/>
      <c r="Q18" s="17"/>
      <c r="R18" s="18"/>
      <c r="S18" s="19"/>
    </row>
    <row r="19" spans="2:20" x14ac:dyDescent="0.3">
      <c r="B19" s="1">
        <v>2024</v>
      </c>
      <c r="C19" s="1" t="s">
        <v>180</v>
      </c>
      <c r="D19" s="25"/>
      <c r="E19" s="25"/>
      <c r="F19" s="24"/>
      <c r="G19" s="24"/>
      <c r="H19" s="26"/>
      <c r="K19" s="16"/>
      <c r="Q19" s="22"/>
      <c r="R19" s="23"/>
      <c r="S19" s="19"/>
    </row>
    <row r="20" spans="2:20" x14ac:dyDescent="0.3">
      <c r="B20" s="15"/>
      <c r="C20" s="15"/>
      <c r="D20" s="14"/>
      <c r="E20" s="14"/>
      <c r="F20" s="27"/>
      <c r="G20" s="27"/>
      <c r="H20" s="28"/>
      <c r="I20" s="28"/>
      <c r="J20" s="29"/>
      <c r="L20" s="16"/>
      <c r="R20" s="22"/>
      <c r="S20" s="23"/>
      <c r="T20" s="19"/>
    </row>
    <row r="21" spans="2:20" x14ac:dyDescent="0.3">
      <c r="B21" s="15" t="s">
        <v>195</v>
      </c>
      <c r="C21" s="46"/>
    </row>
    <row r="22" spans="2:20" x14ac:dyDescent="0.3">
      <c r="B22" s="15"/>
      <c r="C22" s="46"/>
    </row>
    <row r="23" spans="2:20" x14ac:dyDescent="0.3">
      <c r="B23" s="11" t="s">
        <v>185</v>
      </c>
      <c r="C23" s="46"/>
    </row>
    <row r="24" spans="2:20" x14ac:dyDescent="0.3">
      <c r="B24" s="9"/>
      <c r="C24" s="46"/>
    </row>
    <row r="25" spans="2:20" x14ac:dyDescent="0.3">
      <c r="B25" s="107" t="s">
        <v>164</v>
      </c>
      <c r="C25" s="109" t="s">
        <v>18</v>
      </c>
      <c r="D25" s="110" t="s">
        <v>1</v>
      </c>
      <c r="E25" s="111"/>
    </row>
    <row r="26" spans="2:20" x14ac:dyDescent="0.3">
      <c r="B26" s="108"/>
      <c r="C26" s="109"/>
      <c r="D26" s="45">
        <v>2024</v>
      </c>
      <c r="E26" s="40">
        <v>2023</v>
      </c>
    </row>
    <row r="27" spans="2:20" x14ac:dyDescent="0.3">
      <c r="B27" s="1">
        <v>2024</v>
      </c>
      <c r="C27" s="1" t="s">
        <v>14</v>
      </c>
      <c r="D27" s="75">
        <v>1811</v>
      </c>
      <c r="E27" s="78">
        <v>1022</v>
      </c>
      <c r="O27" s="16"/>
    </row>
    <row r="28" spans="2:20" x14ac:dyDescent="0.3">
      <c r="B28" s="1">
        <v>2024</v>
      </c>
      <c r="C28" s="1" t="s">
        <v>168</v>
      </c>
      <c r="D28" s="79">
        <v>2561</v>
      </c>
      <c r="E28" s="79">
        <v>252</v>
      </c>
    </row>
    <row r="29" spans="2:20" x14ac:dyDescent="0.3">
      <c r="B29" s="1">
        <v>2024</v>
      </c>
      <c r="C29" s="1" t="s">
        <v>171</v>
      </c>
      <c r="D29" s="79">
        <v>2584</v>
      </c>
      <c r="E29" s="79">
        <v>124</v>
      </c>
    </row>
    <row r="30" spans="2:20" x14ac:dyDescent="0.3">
      <c r="B30" s="1">
        <v>2024</v>
      </c>
      <c r="C30" s="1" t="s">
        <v>172</v>
      </c>
      <c r="D30" s="79">
        <v>2482</v>
      </c>
      <c r="E30" s="79">
        <v>147</v>
      </c>
      <c r="O30" s="16"/>
    </row>
    <row r="31" spans="2:20" x14ac:dyDescent="0.3">
      <c r="B31" s="1">
        <v>2024</v>
      </c>
      <c r="C31" s="1" t="s">
        <v>173</v>
      </c>
      <c r="D31" s="67">
        <v>2619</v>
      </c>
      <c r="E31" s="67">
        <v>150</v>
      </c>
    </row>
    <row r="32" spans="2:20" x14ac:dyDescent="0.3">
      <c r="B32" s="1">
        <v>2024</v>
      </c>
      <c r="C32" s="1" t="s">
        <v>174</v>
      </c>
      <c r="D32" s="67"/>
      <c r="E32" s="67"/>
    </row>
    <row r="33" spans="2:5" x14ac:dyDescent="0.3">
      <c r="B33" s="1">
        <v>2024</v>
      </c>
      <c r="C33" s="1" t="s">
        <v>175</v>
      </c>
      <c r="D33" s="67"/>
      <c r="E33" s="39"/>
    </row>
    <row r="34" spans="2:5" x14ac:dyDescent="0.3">
      <c r="B34" s="1">
        <v>2024</v>
      </c>
      <c r="C34" s="1" t="s">
        <v>176</v>
      </c>
      <c r="D34" s="67"/>
      <c r="E34" s="67"/>
    </row>
    <row r="35" spans="2:5" x14ac:dyDescent="0.3">
      <c r="B35" s="1">
        <v>2024</v>
      </c>
      <c r="C35" s="1" t="s">
        <v>177</v>
      </c>
      <c r="D35" s="67"/>
      <c r="E35" s="67"/>
    </row>
    <row r="36" spans="2:5" x14ac:dyDescent="0.3">
      <c r="B36" s="1">
        <v>2024</v>
      </c>
      <c r="C36" s="1" t="s">
        <v>178</v>
      </c>
      <c r="D36" s="67"/>
      <c r="E36" s="67"/>
    </row>
    <row r="37" spans="2:5" x14ac:dyDescent="0.3">
      <c r="B37" s="1">
        <v>2024</v>
      </c>
      <c r="C37" s="1" t="s">
        <v>179</v>
      </c>
      <c r="D37" s="67"/>
      <c r="E37" s="67"/>
    </row>
    <row r="38" spans="2:5" x14ac:dyDescent="0.3">
      <c r="B38" s="1">
        <v>2024</v>
      </c>
      <c r="C38" s="1" t="s">
        <v>180</v>
      </c>
      <c r="D38" s="67"/>
      <c r="E38" s="67"/>
    </row>
    <row r="40" spans="2:5" x14ac:dyDescent="0.3">
      <c r="B40" s="15" t="s">
        <v>195</v>
      </c>
    </row>
  </sheetData>
  <mergeCells count="3">
    <mergeCell ref="B25:B26"/>
    <mergeCell ref="C25:C26"/>
    <mergeCell ref="D25:E25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8"/>
  <sheetViews>
    <sheetView zoomScale="85" zoomScaleNormal="85" workbookViewId="0"/>
  </sheetViews>
  <sheetFormatPr baseColWidth="10" defaultColWidth="9.109375" defaultRowHeight="14.4" x14ac:dyDescent="0.3"/>
  <cols>
    <col min="1" max="1" width="5.33203125" style="10" customWidth="1"/>
    <col min="2" max="2" width="15.6640625" style="10" customWidth="1"/>
    <col min="3" max="3" width="14.109375" style="10" customWidth="1"/>
    <col min="4" max="4" width="16.6640625" style="10" bestFit="1" customWidth="1"/>
    <col min="5" max="5" width="16.44140625" style="10" customWidth="1"/>
    <col min="6" max="6" width="13.77734375" style="10" customWidth="1"/>
    <col min="7" max="7" width="17.33203125" style="10" customWidth="1"/>
    <col min="8" max="11" width="11.109375" style="10" bestFit="1" customWidth="1"/>
    <col min="12" max="12" width="12.33203125" style="10" bestFit="1" customWidth="1"/>
    <col min="13" max="13" width="8.109375" style="10" bestFit="1" customWidth="1"/>
    <col min="14" max="22" width="7" style="10" customWidth="1"/>
    <col min="23" max="1026" width="10.6640625" style="10" customWidth="1"/>
    <col min="1027" max="16384" width="9.109375" style="10"/>
  </cols>
  <sheetData>
    <row r="1" spans="1:8" x14ac:dyDescent="0.3">
      <c r="A1" s="9" t="s">
        <v>192</v>
      </c>
    </row>
    <row r="3" spans="1:8" x14ac:dyDescent="0.3">
      <c r="A3" s="11" t="s">
        <v>17</v>
      </c>
    </row>
    <row r="5" spans="1:8" x14ac:dyDescent="0.3">
      <c r="B5" s="11" t="s">
        <v>20</v>
      </c>
    </row>
    <row r="6" spans="1:8" x14ac:dyDescent="0.3">
      <c r="B6" s="34"/>
      <c r="C6" s="34"/>
      <c r="D6" s="34"/>
      <c r="E6" s="34"/>
    </row>
    <row r="7" spans="1:8" ht="28.8" x14ac:dyDescent="0.3">
      <c r="B7" s="36" t="s">
        <v>1</v>
      </c>
      <c r="C7" s="36" t="s">
        <v>19</v>
      </c>
      <c r="D7" s="36" t="s">
        <v>13</v>
      </c>
      <c r="E7" s="36" t="s">
        <v>181</v>
      </c>
      <c r="F7" s="36" t="s">
        <v>200</v>
      </c>
      <c r="G7" s="36" t="s">
        <v>201</v>
      </c>
    </row>
    <row r="8" spans="1:8" x14ac:dyDescent="0.3">
      <c r="B8" s="48">
        <v>2024</v>
      </c>
      <c r="C8" s="39">
        <v>12057</v>
      </c>
      <c r="D8" s="50">
        <v>530.94686903873298</v>
      </c>
      <c r="E8" s="68">
        <v>3.5999999999999997E-2</v>
      </c>
      <c r="F8" s="90">
        <v>5.15482</v>
      </c>
      <c r="G8" s="87">
        <v>3.5999999999999997E-2</v>
      </c>
      <c r="H8" s="16"/>
    </row>
    <row r="9" spans="1:8" x14ac:dyDescent="0.3">
      <c r="B9" s="48">
        <v>2023</v>
      </c>
      <c r="C9" s="39">
        <v>36171</v>
      </c>
      <c r="D9" s="50">
        <v>512.26199275662827</v>
      </c>
      <c r="E9" s="68">
        <v>7.6999999999999999E-2</v>
      </c>
      <c r="F9" s="90">
        <v>4.97342</v>
      </c>
      <c r="G9" s="87">
        <v>6.7000000000000004E-2</v>
      </c>
      <c r="H9" s="16"/>
    </row>
    <row r="10" spans="1:8" x14ac:dyDescent="0.3">
      <c r="B10" s="5">
        <v>2022</v>
      </c>
      <c r="C10" s="47">
        <v>35608</v>
      </c>
      <c r="D10" s="50">
        <v>475.55</v>
      </c>
      <c r="E10" s="87">
        <v>5.6000000000000001E-2</v>
      </c>
      <c r="F10" s="90">
        <v>4.6618199999999996</v>
      </c>
      <c r="G10" s="87">
        <v>5.6000000000000001E-2</v>
      </c>
      <c r="H10" s="16"/>
    </row>
    <row r="11" spans="1:8" x14ac:dyDescent="0.3">
      <c r="B11" s="5">
        <v>2021</v>
      </c>
      <c r="C11" s="47">
        <v>34636</v>
      </c>
      <c r="D11" s="50">
        <v>450.44</v>
      </c>
      <c r="E11" s="87">
        <v>2.7E-2</v>
      </c>
      <c r="F11" s="90">
        <v>4.4156500000000003</v>
      </c>
      <c r="G11" s="91" t="s">
        <v>169</v>
      </c>
      <c r="H11" s="16"/>
    </row>
    <row r="12" spans="1:8" x14ac:dyDescent="0.3">
      <c r="B12" s="5">
        <v>2020</v>
      </c>
      <c r="C12" s="47">
        <v>30834</v>
      </c>
      <c r="D12" s="50">
        <v>438.59978356674173</v>
      </c>
      <c r="E12" s="87">
        <v>0.04</v>
      </c>
      <c r="F12" s="91" t="s">
        <v>169</v>
      </c>
      <c r="G12" s="91" t="s">
        <v>169</v>
      </c>
      <c r="H12" s="16"/>
    </row>
    <row r="13" spans="1:8" x14ac:dyDescent="0.3">
      <c r="B13" s="5">
        <v>2019</v>
      </c>
      <c r="C13" s="47">
        <v>33114</v>
      </c>
      <c r="D13" s="50">
        <v>421.87</v>
      </c>
      <c r="E13" s="87">
        <v>4.8000000000000001E-2</v>
      </c>
      <c r="F13" s="91" t="s">
        <v>169</v>
      </c>
      <c r="G13" s="91" t="s">
        <v>169</v>
      </c>
      <c r="H13" s="16"/>
    </row>
    <row r="14" spans="1:8" x14ac:dyDescent="0.3">
      <c r="B14" s="2">
        <v>2018</v>
      </c>
      <c r="C14" s="47">
        <v>31945</v>
      </c>
      <c r="D14" s="50">
        <v>402.67</v>
      </c>
      <c r="E14" s="87">
        <v>4.5999999999999999E-2</v>
      </c>
      <c r="F14" s="91" t="s">
        <v>169</v>
      </c>
      <c r="G14" s="91" t="s">
        <v>169</v>
      </c>
      <c r="H14" s="16"/>
    </row>
    <row r="15" spans="1:8" x14ac:dyDescent="0.3">
      <c r="B15" s="2">
        <v>2017</v>
      </c>
      <c r="C15" s="47">
        <v>30037</v>
      </c>
      <c r="D15" s="50">
        <v>385.14</v>
      </c>
      <c r="E15" s="87">
        <v>3.3000000000000002E-2</v>
      </c>
      <c r="F15" s="91" t="s">
        <v>169</v>
      </c>
      <c r="G15" s="91" t="s">
        <v>169</v>
      </c>
      <c r="H15" s="16"/>
    </row>
    <row r="16" spans="1:8" x14ac:dyDescent="0.3">
      <c r="B16" s="2">
        <v>2016</v>
      </c>
      <c r="C16" s="47">
        <v>26841</v>
      </c>
      <c r="D16" s="50">
        <v>372.69</v>
      </c>
      <c r="E16" s="87">
        <v>2.5999999999999999E-2</v>
      </c>
      <c r="F16" s="91" t="s">
        <v>169</v>
      </c>
      <c r="G16" s="91" t="s">
        <v>169</v>
      </c>
      <c r="H16" s="16"/>
    </row>
    <row r="17" spans="2:14" x14ac:dyDescent="0.3">
      <c r="B17" s="2">
        <v>2015</v>
      </c>
      <c r="C17" s="47">
        <v>25733</v>
      </c>
      <c r="D17" s="50">
        <v>363.1</v>
      </c>
      <c r="E17" s="87">
        <v>-4.0000000000000001E-3</v>
      </c>
      <c r="F17" s="91" t="s">
        <v>169</v>
      </c>
      <c r="G17" s="91" t="s">
        <v>169</v>
      </c>
      <c r="H17" s="16"/>
    </row>
    <row r="18" spans="2:14" x14ac:dyDescent="0.3">
      <c r="B18" s="2">
        <v>2014</v>
      </c>
      <c r="C18" s="47">
        <v>18573</v>
      </c>
      <c r="D18" s="50">
        <v>364.53244813278042</v>
      </c>
      <c r="E18" s="88" t="s">
        <v>169</v>
      </c>
      <c r="F18" s="91" t="s">
        <v>169</v>
      </c>
      <c r="G18" s="91" t="s">
        <v>169</v>
      </c>
      <c r="H18" s="16"/>
    </row>
    <row r="20" spans="2:14" x14ac:dyDescent="0.3">
      <c r="B20" s="10" t="s">
        <v>196</v>
      </c>
    </row>
    <row r="22" spans="2:14" x14ac:dyDescent="0.3">
      <c r="B22" s="11" t="s">
        <v>186</v>
      </c>
    </row>
    <row r="24" spans="2:14" x14ac:dyDescent="0.3">
      <c r="B24" s="3"/>
      <c r="C24" s="110" t="s">
        <v>30</v>
      </c>
      <c r="D24" s="112"/>
      <c r="E24" s="112"/>
      <c r="F24" s="112"/>
      <c r="G24" s="112"/>
      <c r="H24" s="112"/>
      <c r="I24" s="112"/>
      <c r="J24" s="112"/>
      <c r="K24" s="112"/>
      <c r="L24" s="112"/>
      <c r="M24" s="111"/>
    </row>
    <row r="25" spans="2:14" x14ac:dyDescent="0.3">
      <c r="B25" s="4" t="s">
        <v>12</v>
      </c>
      <c r="C25" s="6" t="s">
        <v>2</v>
      </c>
      <c r="D25" s="6" t="s">
        <v>3</v>
      </c>
      <c r="E25" s="6" t="s">
        <v>4</v>
      </c>
      <c r="F25" s="6" t="s">
        <v>5</v>
      </c>
      <c r="G25" s="6" t="s">
        <v>6</v>
      </c>
      <c r="H25" s="6" t="s">
        <v>7</v>
      </c>
      <c r="I25" s="6" t="s">
        <v>8</v>
      </c>
      <c r="J25" s="6" t="s">
        <v>9</v>
      </c>
      <c r="K25" s="6" t="s">
        <v>10</v>
      </c>
      <c r="L25" s="6" t="s">
        <v>11</v>
      </c>
      <c r="M25" s="6" t="s">
        <v>21</v>
      </c>
    </row>
    <row r="26" spans="2:14" x14ac:dyDescent="0.3">
      <c r="B26" s="5">
        <v>2024</v>
      </c>
      <c r="C26" s="47">
        <v>32</v>
      </c>
      <c r="D26" s="47">
        <v>149</v>
      </c>
      <c r="E26" s="47">
        <v>841</v>
      </c>
      <c r="F26" s="47">
        <v>2522</v>
      </c>
      <c r="G26" s="47">
        <v>3084</v>
      </c>
      <c r="H26" s="47">
        <v>2392</v>
      </c>
      <c r="I26" s="47">
        <v>1436</v>
      </c>
      <c r="J26" s="47">
        <v>798</v>
      </c>
      <c r="K26" s="47">
        <v>397</v>
      </c>
      <c r="L26" s="47">
        <v>167</v>
      </c>
      <c r="M26" s="47">
        <v>239</v>
      </c>
      <c r="N26" s="16"/>
    </row>
    <row r="27" spans="2:14" x14ac:dyDescent="0.3">
      <c r="B27" s="5">
        <v>2023</v>
      </c>
      <c r="C27" s="47">
        <v>119</v>
      </c>
      <c r="D27" s="47">
        <v>459</v>
      </c>
      <c r="E27" s="47">
        <v>3094</v>
      </c>
      <c r="F27" s="47">
        <v>8450</v>
      </c>
      <c r="G27" s="47">
        <v>9364</v>
      </c>
      <c r="H27" s="47">
        <v>6802</v>
      </c>
      <c r="I27" s="47">
        <v>3707</v>
      </c>
      <c r="J27" s="47">
        <v>2096</v>
      </c>
      <c r="K27" s="47">
        <v>932</v>
      </c>
      <c r="L27" s="47">
        <v>481</v>
      </c>
      <c r="M27" s="47">
        <v>667</v>
      </c>
      <c r="N27" s="16"/>
    </row>
    <row r="28" spans="2:14" x14ac:dyDescent="0.3">
      <c r="B28" s="5">
        <v>2022</v>
      </c>
      <c r="C28" s="47">
        <v>101</v>
      </c>
      <c r="D28" s="47">
        <v>536</v>
      </c>
      <c r="E28" s="47">
        <v>4180</v>
      </c>
      <c r="F28" s="47">
        <v>9910</v>
      </c>
      <c r="G28" s="47">
        <v>9594</v>
      </c>
      <c r="H28" s="47">
        <v>5772</v>
      </c>
      <c r="I28" s="47">
        <v>2881</v>
      </c>
      <c r="J28" s="47">
        <v>1329</v>
      </c>
      <c r="K28" s="47">
        <v>567</v>
      </c>
      <c r="L28" s="47">
        <v>283</v>
      </c>
      <c r="M28" s="47">
        <v>455</v>
      </c>
      <c r="N28" s="16"/>
    </row>
    <row r="29" spans="2:14" x14ac:dyDescent="0.3">
      <c r="B29" s="5">
        <v>2021</v>
      </c>
      <c r="C29" s="47">
        <v>114</v>
      </c>
      <c r="D29" s="47">
        <v>695</v>
      </c>
      <c r="E29" s="47">
        <v>5013</v>
      </c>
      <c r="F29" s="47">
        <v>10841</v>
      </c>
      <c r="G29" s="47">
        <v>9125</v>
      </c>
      <c r="H29" s="47">
        <v>4657</v>
      </c>
      <c r="I29" s="47">
        <v>2243</v>
      </c>
      <c r="J29" s="47">
        <v>980</v>
      </c>
      <c r="K29" s="47">
        <v>419</v>
      </c>
      <c r="L29" s="47">
        <v>220</v>
      </c>
      <c r="M29" s="47">
        <v>329</v>
      </c>
      <c r="N29" s="16"/>
    </row>
    <row r="30" spans="2:14" x14ac:dyDescent="0.3">
      <c r="B30" s="5">
        <v>2020</v>
      </c>
      <c r="C30" s="47">
        <v>105</v>
      </c>
      <c r="D30" s="89">
        <v>712</v>
      </c>
      <c r="E30" s="89">
        <f>5053+48</f>
        <v>5101</v>
      </c>
      <c r="F30" s="89">
        <f>9972+128</f>
        <v>10100</v>
      </c>
      <c r="G30" s="89">
        <f>7681+106</f>
        <v>7787</v>
      </c>
      <c r="H30" s="89">
        <f>3730+44</f>
        <v>3774</v>
      </c>
      <c r="I30" s="89">
        <f>1743+14</f>
        <v>1757</v>
      </c>
      <c r="J30" s="89">
        <f>736+5</f>
        <v>741</v>
      </c>
      <c r="K30" s="89">
        <v>316</v>
      </c>
      <c r="L30" s="89">
        <v>162</v>
      </c>
      <c r="M30" s="89">
        <v>279</v>
      </c>
      <c r="N30" s="16"/>
    </row>
    <row r="31" spans="2:14" x14ac:dyDescent="0.3">
      <c r="B31" s="5">
        <v>2019</v>
      </c>
      <c r="C31" s="47">
        <v>110</v>
      </c>
      <c r="D31" s="89">
        <v>836</v>
      </c>
      <c r="E31" s="89">
        <v>6251</v>
      </c>
      <c r="F31" s="89">
        <v>11503</v>
      </c>
      <c r="G31" s="89">
        <v>8047</v>
      </c>
      <c r="H31" s="89">
        <v>3582</v>
      </c>
      <c r="I31" s="89">
        <v>1498</v>
      </c>
      <c r="J31" s="89">
        <v>686</v>
      </c>
      <c r="K31" s="89">
        <v>240</v>
      </c>
      <c r="L31" s="89">
        <v>112</v>
      </c>
      <c r="M31" s="89">
        <v>249</v>
      </c>
      <c r="N31" s="16"/>
    </row>
    <row r="32" spans="2:14" x14ac:dyDescent="0.3">
      <c r="B32" s="2">
        <v>2018</v>
      </c>
      <c r="C32" s="47">
        <v>129</v>
      </c>
      <c r="D32" s="47">
        <v>932</v>
      </c>
      <c r="E32" s="47">
        <f>7325+16</f>
        <v>7341</v>
      </c>
      <c r="F32" s="47">
        <f>11662+45</f>
        <v>11707</v>
      </c>
      <c r="G32" s="47">
        <f>6929+19</f>
        <v>6948</v>
      </c>
      <c r="H32" s="47">
        <f>6+2835</f>
        <v>2841</v>
      </c>
      <c r="I32" s="47">
        <f>3+1103</f>
        <v>1106</v>
      </c>
      <c r="J32" s="47">
        <v>431</v>
      </c>
      <c r="K32" s="47">
        <v>205</v>
      </c>
      <c r="L32" s="47">
        <v>114</v>
      </c>
      <c r="M32" s="47">
        <v>191</v>
      </c>
      <c r="N32" s="16"/>
    </row>
    <row r="33" spans="2:14" x14ac:dyDescent="0.3">
      <c r="B33" s="2">
        <v>2017</v>
      </c>
      <c r="C33" s="47">
        <v>187</v>
      </c>
      <c r="D33" s="47">
        <v>1037</v>
      </c>
      <c r="E33" s="47">
        <f>8+7918</f>
        <v>7926</v>
      </c>
      <c r="F33" s="47">
        <f>15+11550</f>
        <v>11565</v>
      </c>
      <c r="G33" s="47">
        <f>7+5757</f>
        <v>5764</v>
      </c>
      <c r="H33" s="47">
        <v>2080</v>
      </c>
      <c r="I33" s="47">
        <v>793</v>
      </c>
      <c r="J33" s="47">
        <v>281</v>
      </c>
      <c r="K33" s="47">
        <v>159</v>
      </c>
      <c r="L33" s="47">
        <v>87</v>
      </c>
      <c r="M33" s="47">
        <v>158</v>
      </c>
      <c r="N33" s="16"/>
    </row>
    <row r="34" spans="2:14" x14ac:dyDescent="0.3">
      <c r="B34" s="2">
        <v>2016</v>
      </c>
      <c r="C34" s="47">
        <v>158</v>
      </c>
      <c r="D34" s="47">
        <v>1029</v>
      </c>
      <c r="E34" s="47">
        <v>7854</v>
      </c>
      <c r="F34" s="47">
        <v>10361</v>
      </c>
      <c r="G34" s="47">
        <v>4867</v>
      </c>
      <c r="H34" s="47">
        <v>1565</v>
      </c>
      <c r="I34" s="47">
        <v>519</v>
      </c>
      <c r="J34" s="47">
        <v>237</v>
      </c>
      <c r="K34" s="47">
        <v>101</v>
      </c>
      <c r="L34" s="47">
        <v>63</v>
      </c>
      <c r="M34" s="47">
        <v>87</v>
      </c>
      <c r="N34" s="16"/>
    </row>
    <row r="35" spans="2:14" x14ac:dyDescent="0.3">
      <c r="B35" s="2">
        <v>2015</v>
      </c>
      <c r="C35" s="47">
        <v>218</v>
      </c>
      <c r="D35" s="47">
        <v>1232</v>
      </c>
      <c r="E35" s="47">
        <v>7954</v>
      </c>
      <c r="F35" s="47">
        <v>9936</v>
      </c>
      <c r="G35" s="47">
        <v>4306</v>
      </c>
      <c r="H35" s="47">
        <v>1268</v>
      </c>
      <c r="I35" s="47">
        <v>415</v>
      </c>
      <c r="J35" s="47">
        <v>194</v>
      </c>
      <c r="K35" s="47">
        <v>90</v>
      </c>
      <c r="L35" s="47">
        <v>40</v>
      </c>
      <c r="M35" s="47">
        <v>80</v>
      </c>
      <c r="N35" s="16"/>
    </row>
    <row r="36" spans="2:14" x14ac:dyDescent="0.3">
      <c r="B36" s="2">
        <v>2014</v>
      </c>
      <c r="C36" s="47">
        <v>112</v>
      </c>
      <c r="D36" s="47">
        <v>760</v>
      </c>
      <c r="E36" s="47">
        <f>6+5687</f>
        <v>5693</v>
      </c>
      <c r="F36" s="47">
        <f>8+7243</f>
        <v>7251</v>
      </c>
      <c r="G36" s="47">
        <f>3+3297</f>
        <v>3300</v>
      </c>
      <c r="H36" s="47">
        <v>915</v>
      </c>
      <c r="I36" s="47">
        <v>320</v>
      </c>
      <c r="J36" s="47">
        <v>119</v>
      </c>
      <c r="K36" s="47">
        <v>44</v>
      </c>
      <c r="L36" s="47">
        <v>25</v>
      </c>
      <c r="M36" s="47">
        <v>34</v>
      </c>
      <c r="N36" s="16"/>
    </row>
    <row r="38" spans="2:14" x14ac:dyDescent="0.3">
      <c r="B38" s="10" t="s">
        <v>196</v>
      </c>
    </row>
  </sheetData>
  <mergeCells count="1">
    <mergeCell ref="C24:M24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36"/>
  <sheetViews>
    <sheetView zoomScale="85" zoomScaleNormal="85" workbookViewId="0"/>
  </sheetViews>
  <sheetFormatPr baseColWidth="10" defaultColWidth="9.109375" defaultRowHeight="14.4" x14ac:dyDescent="0.3"/>
  <cols>
    <col min="1" max="1" width="5.33203125" style="10" customWidth="1"/>
    <col min="2" max="2" width="13.6640625" style="10" customWidth="1"/>
    <col min="3" max="3" width="15.6640625" style="10" customWidth="1"/>
    <col min="4" max="4" width="17.33203125" style="10" bestFit="1" customWidth="1"/>
    <col min="5" max="5" width="17.88671875" style="19" customWidth="1"/>
    <col min="6" max="6" width="18.5546875" style="10" bestFit="1" customWidth="1"/>
    <col min="7" max="7" width="18.6640625" style="19" customWidth="1"/>
    <col min="8" max="8" width="16.6640625" style="10" bestFit="1" customWidth="1"/>
    <col min="9" max="9" width="16.5546875" style="10" customWidth="1"/>
    <col min="10" max="10" width="18" style="10" customWidth="1"/>
    <col min="11" max="11" width="14.6640625" style="10" customWidth="1"/>
    <col min="12" max="12" width="16.6640625" style="10" bestFit="1" customWidth="1"/>
    <col min="13" max="13" width="14.6640625" style="10" customWidth="1"/>
    <col min="14" max="14" width="16.6640625" style="10" bestFit="1" customWidth="1"/>
    <col min="15" max="15" width="23.33203125" style="10" customWidth="1"/>
    <col min="16" max="16" width="16" style="10" customWidth="1"/>
    <col min="17" max="17" width="18.6640625" style="10" customWidth="1"/>
    <col min="18" max="18" width="27.109375" style="10" customWidth="1"/>
    <col min="19" max="19" width="24.88671875" style="10" customWidth="1"/>
    <col min="20" max="20" width="16.88671875" style="10" customWidth="1"/>
    <col min="21" max="21" width="17.88671875" style="10" customWidth="1"/>
    <col min="22" max="22" width="14.5546875" style="10" customWidth="1"/>
    <col min="23" max="23" width="17.5546875" style="10" customWidth="1"/>
    <col min="24" max="24" width="12" style="10" customWidth="1"/>
    <col min="25" max="1026" width="10.6640625" style="10" customWidth="1"/>
    <col min="1027" max="16384" width="9.109375" style="10"/>
  </cols>
  <sheetData>
    <row r="1" spans="1:6" x14ac:dyDescent="0.3">
      <c r="A1" s="9" t="s">
        <v>193</v>
      </c>
    </row>
    <row r="3" spans="1:6" x14ac:dyDescent="0.3">
      <c r="A3" s="11" t="s">
        <v>35</v>
      </c>
    </row>
    <row r="4" spans="1:6" x14ac:dyDescent="0.3">
      <c r="B4" s="10" t="s">
        <v>160</v>
      </c>
    </row>
    <row r="5" spans="1:6" x14ac:dyDescent="0.3">
      <c r="B5" s="10" t="s">
        <v>159</v>
      </c>
    </row>
    <row r="6" spans="1:6" x14ac:dyDescent="0.3">
      <c r="B6" s="10" t="s">
        <v>161</v>
      </c>
    </row>
    <row r="7" spans="1:6" x14ac:dyDescent="0.3">
      <c r="B7" s="10" t="s">
        <v>170</v>
      </c>
    </row>
    <row r="8" spans="1:6" x14ac:dyDescent="0.3">
      <c r="B8" s="92" t="s">
        <v>213</v>
      </c>
    </row>
    <row r="10" spans="1:6" x14ac:dyDescent="0.3">
      <c r="A10" s="11" t="s">
        <v>155</v>
      </c>
    </row>
    <row r="12" spans="1:6" x14ac:dyDescent="0.3">
      <c r="B12" s="11" t="s">
        <v>187</v>
      </c>
    </row>
    <row r="14" spans="1:6" x14ac:dyDescent="0.3">
      <c r="B14" s="7" t="s">
        <v>162</v>
      </c>
      <c r="C14" s="7" t="s">
        <v>190</v>
      </c>
      <c r="D14" s="7" t="s">
        <v>13</v>
      </c>
      <c r="E14" s="7" t="s">
        <v>200</v>
      </c>
      <c r="F14" s="30"/>
    </row>
    <row r="15" spans="1:6" x14ac:dyDescent="0.3">
      <c r="B15" s="49" t="s">
        <v>22</v>
      </c>
      <c r="C15" s="39">
        <v>1907</v>
      </c>
      <c r="D15" s="69">
        <v>655.75138437336136</v>
      </c>
      <c r="E15" s="69">
        <v>7.2</v>
      </c>
    </row>
    <row r="16" spans="1:6" x14ac:dyDescent="0.3">
      <c r="B16" s="49" t="s">
        <v>23</v>
      </c>
      <c r="C16" s="39">
        <v>370</v>
      </c>
      <c r="D16" s="69">
        <v>474.00770270270272</v>
      </c>
      <c r="E16" s="69">
        <v>5.2</v>
      </c>
    </row>
    <row r="17" spans="2:6" x14ac:dyDescent="0.3">
      <c r="B17" s="49" t="s">
        <v>24</v>
      </c>
      <c r="C17" s="39">
        <v>588</v>
      </c>
      <c r="D17" s="69">
        <v>484.80943877551033</v>
      </c>
      <c r="E17" s="69">
        <v>4.5999999999999996</v>
      </c>
    </row>
    <row r="18" spans="2:6" x14ac:dyDescent="0.3">
      <c r="B18" s="49" t="s">
        <v>25</v>
      </c>
      <c r="C18" s="39">
        <v>643</v>
      </c>
      <c r="D18" s="69">
        <v>488.59937791601868</v>
      </c>
      <c r="E18" s="69">
        <v>5.3</v>
      </c>
    </row>
    <row r="19" spans="2:6" x14ac:dyDescent="0.3">
      <c r="B19" s="49" t="s">
        <v>26</v>
      </c>
      <c r="C19" s="39">
        <v>434</v>
      </c>
      <c r="D19" s="69">
        <v>600.4044470046083</v>
      </c>
      <c r="E19" s="69">
        <v>6</v>
      </c>
    </row>
    <row r="20" spans="2:6" x14ac:dyDescent="0.3">
      <c r="B20" s="49" t="s">
        <v>27</v>
      </c>
      <c r="C20" s="39">
        <v>808</v>
      </c>
      <c r="D20" s="69">
        <v>588.8130198019802</v>
      </c>
      <c r="E20" s="69">
        <v>6.7</v>
      </c>
    </row>
    <row r="21" spans="2:6" x14ac:dyDescent="0.3">
      <c r="B21" s="49" t="s">
        <v>28</v>
      </c>
      <c r="C21" s="39">
        <v>1879</v>
      </c>
      <c r="D21" s="69">
        <v>624.97879723257063</v>
      </c>
      <c r="E21" s="69">
        <v>6.8</v>
      </c>
    </row>
    <row r="22" spans="2:6" x14ac:dyDescent="0.3">
      <c r="B22" s="31"/>
      <c r="C22" s="16"/>
      <c r="D22" s="32"/>
    </row>
    <row r="23" spans="2:6" x14ac:dyDescent="0.3">
      <c r="B23" s="31" t="s">
        <v>197</v>
      </c>
      <c r="C23" s="16"/>
      <c r="D23" s="32"/>
    </row>
    <row r="24" spans="2:6" x14ac:dyDescent="0.3">
      <c r="B24" s="31"/>
      <c r="C24" s="16"/>
      <c r="D24" s="32"/>
    </row>
    <row r="25" spans="2:6" x14ac:dyDescent="0.3">
      <c r="B25" s="11" t="s">
        <v>182</v>
      </c>
    </row>
    <row r="27" spans="2:6" x14ac:dyDescent="0.3">
      <c r="B27" s="7" t="s">
        <v>162</v>
      </c>
      <c r="C27" s="7" t="s">
        <v>190</v>
      </c>
      <c r="D27" s="7" t="s">
        <v>13</v>
      </c>
      <c r="E27" s="7" t="s">
        <v>200</v>
      </c>
      <c r="F27" s="30"/>
    </row>
    <row r="28" spans="2:6" x14ac:dyDescent="0.3">
      <c r="B28" s="49" t="s">
        <v>22</v>
      </c>
      <c r="C28" s="39">
        <v>5979</v>
      </c>
      <c r="D28" s="50">
        <v>620.23362769693904</v>
      </c>
      <c r="E28" s="69">
        <v>6.5</v>
      </c>
    </row>
    <row r="29" spans="2:6" x14ac:dyDescent="0.3">
      <c r="B29" s="49" t="s">
        <v>23</v>
      </c>
      <c r="C29" s="39">
        <v>1004</v>
      </c>
      <c r="D29" s="50">
        <v>439.38856573705181</v>
      </c>
      <c r="E29" s="69">
        <v>4.5</v>
      </c>
    </row>
    <row r="30" spans="2:6" x14ac:dyDescent="0.3">
      <c r="B30" s="49" t="s">
        <v>24</v>
      </c>
      <c r="C30" s="39">
        <v>1900</v>
      </c>
      <c r="D30" s="50">
        <v>469.84798421052619</v>
      </c>
      <c r="E30" s="69">
        <v>4.4000000000000004</v>
      </c>
    </row>
    <row r="31" spans="2:6" x14ac:dyDescent="0.3">
      <c r="B31" s="49" t="s">
        <v>25</v>
      </c>
      <c r="C31" s="39">
        <v>2181</v>
      </c>
      <c r="D31" s="50">
        <v>478.90340669417697</v>
      </c>
      <c r="E31" s="69">
        <v>5</v>
      </c>
    </row>
    <row r="32" spans="2:6" x14ac:dyDescent="0.3">
      <c r="B32" s="49" t="s">
        <v>26</v>
      </c>
      <c r="C32" s="39">
        <v>1176</v>
      </c>
      <c r="D32" s="50">
        <v>584.26344387755103</v>
      </c>
      <c r="E32" s="69">
        <v>5.7</v>
      </c>
    </row>
    <row r="33" spans="2:24" x14ac:dyDescent="0.3">
      <c r="B33" s="49" t="s">
        <v>27</v>
      </c>
      <c r="C33" s="39">
        <v>3177</v>
      </c>
      <c r="D33" s="50">
        <v>564.1959395656279</v>
      </c>
      <c r="E33" s="69">
        <v>6.3</v>
      </c>
    </row>
    <row r="34" spans="2:24" x14ac:dyDescent="0.3">
      <c r="B34" s="49" t="s">
        <v>28</v>
      </c>
      <c r="C34" s="39">
        <v>5429</v>
      </c>
      <c r="D34" s="50">
        <v>611.96976975501923</v>
      </c>
      <c r="E34" s="69">
        <v>6.4</v>
      </c>
    </row>
    <row r="35" spans="2:24" x14ac:dyDescent="0.3">
      <c r="B35" s="31"/>
      <c r="C35" s="31"/>
      <c r="D35" s="31"/>
      <c r="E35" s="33"/>
    </row>
    <row r="36" spans="2:24" x14ac:dyDescent="0.3">
      <c r="B36" s="31" t="s">
        <v>198</v>
      </c>
      <c r="C36" s="31"/>
      <c r="D36" s="31"/>
      <c r="E36" s="33"/>
    </row>
    <row r="37" spans="2:24" x14ac:dyDescent="0.3">
      <c r="B37" s="31"/>
      <c r="C37" s="31"/>
      <c r="D37" s="31"/>
      <c r="E37" s="33"/>
    </row>
    <row r="38" spans="2:24" x14ac:dyDescent="0.3">
      <c r="B38" s="118" t="s">
        <v>202</v>
      </c>
      <c r="C38" s="118"/>
      <c r="D38" s="118"/>
      <c r="E38" s="118"/>
      <c r="F38" s="118"/>
      <c r="G38" s="118"/>
      <c r="H38" s="118"/>
      <c r="I38" s="118"/>
      <c r="J38" s="118"/>
    </row>
    <row r="39" spans="2:24" x14ac:dyDescent="0.3">
      <c r="B39" s="35"/>
      <c r="C39" s="70"/>
      <c r="D39" s="71"/>
      <c r="E39" s="70"/>
      <c r="F39" s="71"/>
      <c r="G39" s="70"/>
      <c r="H39" s="71"/>
      <c r="I39" s="72"/>
      <c r="J39" s="71"/>
      <c r="K39" s="72"/>
      <c r="L39" s="73"/>
    </row>
    <row r="40" spans="2:24" x14ac:dyDescent="0.3">
      <c r="B40" s="115" t="s">
        <v>162</v>
      </c>
      <c r="C40" s="119">
        <v>2022</v>
      </c>
      <c r="D40" s="119"/>
      <c r="E40" s="119"/>
      <c r="F40" s="119">
        <v>2021</v>
      </c>
      <c r="G40" s="119"/>
      <c r="H40" s="119"/>
      <c r="I40" s="113">
        <v>2020</v>
      </c>
      <c r="J40" s="114"/>
      <c r="K40" s="113">
        <v>2019</v>
      </c>
      <c r="L40" s="114"/>
      <c r="M40" s="74"/>
      <c r="N40" s="73"/>
      <c r="O40" s="74"/>
      <c r="P40" s="73"/>
      <c r="Q40" s="72"/>
      <c r="R40" s="73"/>
      <c r="S40" s="74"/>
      <c r="T40" s="73"/>
      <c r="U40" s="74"/>
      <c r="V40" s="73"/>
      <c r="W40" s="74"/>
      <c r="X40" s="73"/>
    </row>
    <row r="41" spans="2:24" x14ac:dyDescent="0.3">
      <c r="B41" s="116"/>
      <c r="C41" s="7" t="s">
        <v>190</v>
      </c>
      <c r="D41" s="7" t="s">
        <v>13</v>
      </c>
      <c r="E41" s="7" t="s">
        <v>200</v>
      </c>
      <c r="F41" s="7" t="s">
        <v>190</v>
      </c>
      <c r="G41" s="7" t="s">
        <v>13</v>
      </c>
      <c r="H41" s="7" t="s">
        <v>200</v>
      </c>
      <c r="I41" s="7" t="s">
        <v>190</v>
      </c>
      <c r="J41" s="7" t="s">
        <v>13</v>
      </c>
      <c r="K41" s="7" t="s">
        <v>190</v>
      </c>
      <c r="L41" s="7" t="s">
        <v>13</v>
      </c>
      <c r="M41" s="74"/>
      <c r="N41" s="73"/>
      <c r="O41" s="74"/>
      <c r="P41" s="73"/>
      <c r="Q41" s="72"/>
      <c r="R41" s="73"/>
      <c r="S41" s="74"/>
      <c r="T41" s="73"/>
      <c r="U41" s="74"/>
      <c r="V41" s="73"/>
      <c r="W41" s="74"/>
      <c r="X41" s="73"/>
    </row>
    <row r="42" spans="2:24" x14ac:dyDescent="0.3">
      <c r="B42" s="51" t="s">
        <v>22</v>
      </c>
      <c r="C42" s="93">
        <v>6156</v>
      </c>
      <c r="D42" s="94">
        <v>576.20000000000005</v>
      </c>
      <c r="E42" s="94">
        <v>6.1</v>
      </c>
      <c r="F42" s="93">
        <v>6369</v>
      </c>
      <c r="G42" s="94">
        <v>532.47771863714866</v>
      </c>
      <c r="H42" s="94">
        <v>5.5</v>
      </c>
      <c r="I42" s="93">
        <v>5432</v>
      </c>
      <c r="J42" s="94">
        <v>529.53062776141371</v>
      </c>
      <c r="K42" s="104">
        <v>6105</v>
      </c>
      <c r="L42" s="94">
        <v>501.8053267813267</v>
      </c>
      <c r="M42" s="74"/>
      <c r="N42" s="73"/>
      <c r="O42" s="74"/>
      <c r="P42" s="73"/>
      <c r="Q42" s="72"/>
      <c r="R42" s="73"/>
      <c r="S42" s="74"/>
      <c r="T42" s="73"/>
      <c r="U42" s="74"/>
      <c r="V42" s="73"/>
      <c r="W42" s="74"/>
      <c r="X42" s="73"/>
    </row>
    <row r="43" spans="2:24" x14ac:dyDescent="0.3">
      <c r="B43" s="52" t="s">
        <v>23</v>
      </c>
      <c r="C43" s="93">
        <v>884</v>
      </c>
      <c r="D43" s="94">
        <v>400.9</v>
      </c>
      <c r="E43" s="94">
        <v>4.0999999999999996</v>
      </c>
      <c r="F43" s="93">
        <v>887</v>
      </c>
      <c r="G43" s="94">
        <v>378.42133032694477</v>
      </c>
      <c r="H43" s="94">
        <v>4</v>
      </c>
      <c r="I43" s="93">
        <v>773</v>
      </c>
      <c r="J43" s="94">
        <v>359.71673997412677</v>
      </c>
      <c r="K43" s="104">
        <v>858</v>
      </c>
      <c r="L43" s="94">
        <v>349.1124242424242</v>
      </c>
      <c r="M43" s="74"/>
      <c r="N43" s="73"/>
      <c r="O43" s="74"/>
      <c r="P43" s="73"/>
      <c r="Q43" s="72"/>
      <c r="R43" s="73"/>
      <c r="S43" s="74"/>
      <c r="T43" s="73"/>
      <c r="U43" s="74"/>
      <c r="V43" s="73"/>
      <c r="W43" s="74"/>
      <c r="X43" s="73"/>
    </row>
    <row r="44" spans="2:24" x14ac:dyDescent="0.3">
      <c r="B44" s="52" t="s">
        <v>24</v>
      </c>
      <c r="C44" s="93">
        <v>1788</v>
      </c>
      <c r="D44" s="94">
        <v>432.2</v>
      </c>
      <c r="E44" s="94">
        <v>3.9</v>
      </c>
      <c r="F44" s="93">
        <v>1626</v>
      </c>
      <c r="G44" s="94">
        <v>408.75431119311196</v>
      </c>
      <c r="H44" s="94">
        <v>3.9</v>
      </c>
      <c r="I44" s="93">
        <v>1416</v>
      </c>
      <c r="J44" s="94">
        <v>388.34296610169491</v>
      </c>
      <c r="K44" s="104">
        <v>1541</v>
      </c>
      <c r="L44" s="94">
        <v>375.60984425697609</v>
      </c>
      <c r="M44" s="74"/>
      <c r="N44" s="73"/>
      <c r="O44" s="74"/>
      <c r="P44" s="73"/>
      <c r="Q44" s="72"/>
      <c r="R44" s="73"/>
      <c r="S44" s="74"/>
      <c r="T44" s="73"/>
      <c r="U44" s="74"/>
      <c r="V44" s="73"/>
      <c r="W44" s="74"/>
      <c r="X44" s="73"/>
    </row>
    <row r="45" spans="2:24" x14ac:dyDescent="0.3">
      <c r="B45" s="52" t="s">
        <v>25</v>
      </c>
      <c r="C45" s="93">
        <v>2035</v>
      </c>
      <c r="D45" s="94">
        <v>445.1</v>
      </c>
      <c r="E45" s="94">
        <v>4.7</v>
      </c>
      <c r="F45" s="93">
        <v>1918</v>
      </c>
      <c r="G45" s="94">
        <v>425.99836809176225</v>
      </c>
      <c r="H45" s="94">
        <v>4.5</v>
      </c>
      <c r="I45" s="93">
        <v>1760</v>
      </c>
      <c r="J45" s="94">
        <v>414.53388636363621</v>
      </c>
      <c r="K45" s="104">
        <v>1969</v>
      </c>
      <c r="L45" s="94">
        <v>404.32244286439817</v>
      </c>
      <c r="M45" s="74"/>
      <c r="N45" s="73"/>
      <c r="O45" s="74"/>
      <c r="P45" s="73"/>
      <c r="Q45" s="72"/>
      <c r="R45" s="73"/>
      <c r="S45" s="74"/>
      <c r="T45" s="73"/>
      <c r="U45" s="74"/>
      <c r="V45" s="73"/>
      <c r="W45" s="74"/>
      <c r="X45" s="73"/>
    </row>
    <row r="46" spans="2:24" x14ac:dyDescent="0.3">
      <c r="B46" s="52" t="s">
        <v>26</v>
      </c>
      <c r="C46" s="93">
        <v>1188</v>
      </c>
      <c r="D46" s="94">
        <v>539.20000000000005</v>
      </c>
      <c r="E46" s="94">
        <v>5.4</v>
      </c>
      <c r="F46" s="93">
        <v>1211</v>
      </c>
      <c r="G46" s="94">
        <v>505.7930800990917</v>
      </c>
      <c r="H46" s="94">
        <v>5</v>
      </c>
      <c r="I46" s="93">
        <v>1079</v>
      </c>
      <c r="J46" s="94">
        <v>485.13499536607969</v>
      </c>
      <c r="K46" s="104">
        <v>1141</v>
      </c>
      <c r="L46" s="94">
        <v>459.19361963190187</v>
      </c>
      <c r="M46" s="74"/>
      <c r="N46" s="73"/>
      <c r="O46" s="74"/>
      <c r="P46" s="73"/>
      <c r="Q46" s="72"/>
      <c r="R46" s="73"/>
      <c r="S46" s="74"/>
      <c r="T46" s="73"/>
      <c r="U46" s="74"/>
      <c r="V46" s="73"/>
      <c r="W46" s="74"/>
      <c r="X46" s="73"/>
    </row>
    <row r="47" spans="2:24" x14ac:dyDescent="0.3">
      <c r="B47" s="52" t="s">
        <v>27</v>
      </c>
      <c r="C47" s="93">
        <v>3118</v>
      </c>
      <c r="D47" s="94">
        <v>517.70000000000005</v>
      </c>
      <c r="E47" s="94">
        <v>5.8</v>
      </c>
      <c r="F47" s="93">
        <v>2850</v>
      </c>
      <c r="G47" s="94">
        <v>483.77941403508765</v>
      </c>
      <c r="H47" s="94">
        <v>5.4</v>
      </c>
      <c r="I47" s="93">
        <v>2544</v>
      </c>
      <c r="J47" s="94">
        <v>467.82959512578617</v>
      </c>
      <c r="K47" s="104">
        <v>2617</v>
      </c>
      <c r="L47" s="94">
        <v>444.36224302636606</v>
      </c>
      <c r="M47" s="74"/>
      <c r="N47" s="73"/>
      <c r="O47" s="74"/>
      <c r="P47" s="73"/>
      <c r="Q47" s="72"/>
      <c r="R47" s="73"/>
      <c r="S47" s="74"/>
      <c r="T47" s="73"/>
      <c r="U47" s="74"/>
      <c r="V47" s="73"/>
      <c r="W47" s="74"/>
      <c r="X47" s="73"/>
    </row>
    <row r="48" spans="2:24" x14ac:dyDescent="0.3">
      <c r="B48" s="52" t="s">
        <v>28</v>
      </c>
      <c r="C48" s="93">
        <v>5680</v>
      </c>
      <c r="D48" s="94">
        <v>561.9</v>
      </c>
      <c r="E48" s="94">
        <v>5.9</v>
      </c>
      <c r="F48" s="93">
        <v>5731</v>
      </c>
      <c r="G48" s="94">
        <v>536.03045716279883</v>
      </c>
      <c r="H48" s="94">
        <v>5.7</v>
      </c>
      <c r="I48" s="93">
        <v>5020</v>
      </c>
      <c r="J48" s="94">
        <v>519.80904581673303</v>
      </c>
      <c r="K48" s="104">
        <v>5441</v>
      </c>
      <c r="L48" s="94">
        <v>494.99036206579683</v>
      </c>
      <c r="M48" s="74"/>
      <c r="N48" s="73"/>
      <c r="O48" s="74"/>
      <c r="P48" s="73"/>
      <c r="Q48" s="72"/>
      <c r="R48" s="73"/>
      <c r="S48" s="74"/>
      <c r="T48" s="73"/>
      <c r="U48" s="74"/>
      <c r="V48" s="73"/>
      <c r="W48" s="74"/>
      <c r="X48" s="73"/>
    </row>
    <row r="49" spans="2:24" x14ac:dyDescent="0.3">
      <c r="B49" s="35"/>
      <c r="C49" s="70"/>
      <c r="D49" s="71"/>
      <c r="E49" s="70"/>
      <c r="F49" s="71"/>
      <c r="G49" s="70"/>
      <c r="H49" s="71"/>
      <c r="I49" s="74"/>
      <c r="J49" s="73"/>
      <c r="K49" s="74"/>
      <c r="L49" s="73"/>
      <c r="M49" s="74"/>
      <c r="N49" s="73"/>
      <c r="O49" s="74"/>
      <c r="P49" s="73"/>
      <c r="Q49" s="72"/>
      <c r="R49" s="73"/>
      <c r="S49" s="74"/>
      <c r="T49" s="73"/>
      <c r="U49" s="74"/>
      <c r="V49" s="73"/>
      <c r="W49" s="74"/>
      <c r="X49" s="73"/>
    </row>
    <row r="50" spans="2:24" x14ac:dyDescent="0.3">
      <c r="B50" s="35"/>
      <c r="C50" s="70"/>
      <c r="D50" s="71"/>
      <c r="E50" s="70"/>
      <c r="F50" s="71"/>
      <c r="G50" s="70"/>
      <c r="H50" s="71"/>
      <c r="I50" s="72"/>
      <c r="J50" s="71"/>
      <c r="K50" s="72"/>
      <c r="L50" s="73"/>
      <c r="M50" s="74"/>
      <c r="N50" s="73"/>
      <c r="O50" s="74"/>
      <c r="P50" s="73"/>
      <c r="Q50" s="72"/>
      <c r="R50" s="73"/>
      <c r="S50" s="74"/>
      <c r="T50" s="73"/>
      <c r="U50" s="74"/>
      <c r="V50" s="73"/>
      <c r="W50" s="74"/>
      <c r="X50" s="73"/>
    </row>
    <row r="51" spans="2:24" x14ac:dyDescent="0.3">
      <c r="B51" s="115" t="s">
        <v>162</v>
      </c>
      <c r="C51" s="117">
        <v>2018</v>
      </c>
      <c r="D51" s="114"/>
      <c r="E51" s="113">
        <v>2017</v>
      </c>
      <c r="F51" s="114"/>
      <c r="G51" s="113">
        <v>2016</v>
      </c>
      <c r="H51" s="114"/>
      <c r="I51" s="113">
        <v>2015</v>
      </c>
      <c r="J51" s="114"/>
      <c r="K51" s="113">
        <v>2014</v>
      </c>
      <c r="L51" s="114"/>
      <c r="M51" s="74"/>
      <c r="N51" s="73"/>
      <c r="O51" s="74"/>
      <c r="P51" s="73"/>
      <c r="Q51" s="72"/>
      <c r="R51" s="73"/>
      <c r="S51" s="74"/>
      <c r="T51" s="73"/>
      <c r="U51" s="74"/>
      <c r="V51" s="73"/>
      <c r="W51" s="74"/>
      <c r="X51" s="73"/>
    </row>
    <row r="52" spans="2:24" x14ac:dyDescent="0.3">
      <c r="B52" s="116"/>
      <c r="C52" s="7" t="s">
        <v>190</v>
      </c>
      <c r="D52" s="7" t="s">
        <v>13</v>
      </c>
      <c r="E52" s="7" t="s">
        <v>190</v>
      </c>
      <c r="F52" s="7" t="s">
        <v>13</v>
      </c>
      <c r="G52" s="7" t="s">
        <v>190</v>
      </c>
      <c r="H52" s="7" t="s">
        <v>13</v>
      </c>
      <c r="I52" s="7" t="s">
        <v>190</v>
      </c>
      <c r="J52" s="7" t="s">
        <v>13</v>
      </c>
      <c r="K52" s="7" t="s">
        <v>190</v>
      </c>
      <c r="L52" s="7" t="s">
        <v>13</v>
      </c>
      <c r="O52" s="74"/>
      <c r="P52" s="73"/>
      <c r="Q52" s="72"/>
      <c r="R52" s="73"/>
      <c r="S52" s="74"/>
      <c r="T52" s="73"/>
      <c r="U52" s="74"/>
      <c r="V52" s="73"/>
      <c r="W52" s="74"/>
      <c r="X52" s="73"/>
    </row>
    <row r="53" spans="2:24" x14ac:dyDescent="0.3">
      <c r="B53" s="52" t="s">
        <v>22</v>
      </c>
      <c r="C53" s="104">
        <v>5855</v>
      </c>
      <c r="D53" s="94">
        <v>476.4833697694275</v>
      </c>
      <c r="E53" s="93">
        <v>5753</v>
      </c>
      <c r="F53" s="94">
        <v>447.16771945072128</v>
      </c>
      <c r="G53" s="104">
        <v>5146</v>
      </c>
      <c r="H53" s="94">
        <v>425.97359891177598</v>
      </c>
      <c r="I53" s="104">
        <v>5073</v>
      </c>
      <c r="J53" s="94">
        <v>414.28024246008277</v>
      </c>
      <c r="K53" s="104">
        <v>3786</v>
      </c>
      <c r="L53" s="94">
        <v>403.64017168515562</v>
      </c>
      <c r="O53" s="74"/>
      <c r="P53" s="73"/>
      <c r="Q53" s="72"/>
      <c r="R53" s="73"/>
      <c r="S53" s="74"/>
      <c r="T53" s="73"/>
      <c r="U53" s="74"/>
      <c r="V53" s="73"/>
      <c r="W53" s="74"/>
      <c r="X53" s="73"/>
    </row>
    <row r="54" spans="2:24" x14ac:dyDescent="0.3">
      <c r="B54" s="52" t="s">
        <v>23</v>
      </c>
      <c r="C54" s="104">
        <v>816</v>
      </c>
      <c r="D54" s="94">
        <v>330.50329656862743</v>
      </c>
      <c r="E54" s="93">
        <v>744</v>
      </c>
      <c r="F54" s="94">
        <v>330.17885752688176</v>
      </c>
      <c r="G54" s="104">
        <v>668</v>
      </c>
      <c r="H54" s="94">
        <v>321.77182634730536</v>
      </c>
      <c r="I54" s="104">
        <v>690</v>
      </c>
      <c r="J54" s="94">
        <v>307.29572463768108</v>
      </c>
      <c r="K54" s="104">
        <v>444</v>
      </c>
      <c r="L54" s="94">
        <v>300.73813063063056</v>
      </c>
      <c r="O54" s="74"/>
      <c r="P54" s="73"/>
      <c r="Q54" s="72"/>
      <c r="R54" s="73"/>
      <c r="S54" s="74"/>
      <c r="T54" s="73"/>
      <c r="U54" s="74"/>
      <c r="V54" s="73"/>
      <c r="W54" s="74"/>
      <c r="X54" s="73"/>
    </row>
    <row r="55" spans="2:24" x14ac:dyDescent="0.3">
      <c r="B55" s="52" t="s">
        <v>24</v>
      </c>
      <c r="C55" s="104">
        <v>1616</v>
      </c>
      <c r="D55" s="94">
        <v>351.60930693069309</v>
      </c>
      <c r="E55" s="93">
        <v>1499</v>
      </c>
      <c r="F55" s="94">
        <v>339.39068045363581</v>
      </c>
      <c r="G55" s="104">
        <v>1338</v>
      </c>
      <c r="H55" s="94">
        <v>332.55615844544099</v>
      </c>
      <c r="I55" s="104">
        <v>1387</v>
      </c>
      <c r="J55" s="94">
        <v>316.72723864455656</v>
      </c>
      <c r="K55" s="104">
        <v>1087</v>
      </c>
      <c r="L55" s="94">
        <v>310.4006347746091</v>
      </c>
      <c r="O55" s="74"/>
      <c r="P55" s="73"/>
      <c r="Q55" s="72"/>
      <c r="R55" s="73"/>
      <c r="S55" s="74"/>
      <c r="T55" s="73"/>
      <c r="U55" s="74"/>
      <c r="V55" s="73"/>
      <c r="W55" s="74"/>
      <c r="X55" s="73"/>
    </row>
    <row r="56" spans="2:24" x14ac:dyDescent="0.3">
      <c r="B56" s="52" t="s">
        <v>25</v>
      </c>
      <c r="C56" s="104">
        <v>1978</v>
      </c>
      <c r="D56" s="94">
        <v>385.93351365015167</v>
      </c>
      <c r="E56" s="93">
        <v>1846</v>
      </c>
      <c r="F56" s="94">
        <v>366.18518418201529</v>
      </c>
      <c r="G56" s="104">
        <v>1761</v>
      </c>
      <c r="H56" s="94">
        <v>354.09457694491761</v>
      </c>
      <c r="I56" s="104">
        <v>1794</v>
      </c>
      <c r="J56" s="94">
        <v>347.82529542920844</v>
      </c>
      <c r="K56" s="104">
        <v>1246</v>
      </c>
      <c r="L56" s="94">
        <v>344.11299357945427</v>
      </c>
      <c r="O56" s="74"/>
      <c r="P56" s="73"/>
      <c r="Q56" s="72"/>
      <c r="R56" s="73"/>
      <c r="S56" s="74"/>
      <c r="T56" s="73"/>
      <c r="U56" s="74"/>
      <c r="V56" s="73"/>
      <c r="W56" s="74"/>
      <c r="X56" s="73"/>
    </row>
    <row r="57" spans="2:24" x14ac:dyDescent="0.3">
      <c r="B57" s="52" t="s">
        <v>26</v>
      </c>
      <c r="C57" s="104">
        <v>1127</v>
      </c>
      <c r="D57" s="94">
        <v>443.83074534161489</v>
      </c>
      <c r="E57" s="93">
        <v>1116</v>
      </c>
      <c r="F57" s="94">
        <v>412.43540322580651</v>
      </c>
      <c r="G57" s="104">
        <v>981</v>
      </c>
      <c r="H57" s="94">
        <v>398.55541284403671</v>
      </c>
      <c r="I57" s="104">
        <v>986</v>
      </c>
      <c r="J57" s="94">
        <v>361.33786004056799</v>
      </c>
      <c r="K57" s="104">
        <v>699</v>
      </c>
      <c r="L57" s="94">
        <v>390.80130185979976</v>
      </c>
      <c r="O57" s="74"/>
      <c r="P57" s="73"/>
      <c r="Q57" s="72"/>
      <c r="R57" s="73"/>
      <c r="S57" s="74"/>
      <c r="T57" s="73"/>
      <c r="U57" s="74"/>
      <c r="V57" s="73"/>
      <c r="W57" s="74"/>
      <c r="X57" s="73"/>
    </row>
    <row r="58" spans="2:24" x14ac:dyDescent="0.3">
      <c r="B58" s="52" t="s">
        <v>27</v>
      </c>
      <c r="C58" s="104">
        <v>2601</v>
      </c>
      <c r="D58" s="94">
        <v>424.21999999999997</v>
      </c>
      <c r="E58" s="93">
        <v>2395</v>
      </c>
      <c r="F58" s="94">
        <v>408.28025887265136</v>
      </c>
      <c r="G58" s="104">
        <v>2203</v>
      </c>
      <c r="H58" s="94">
        <v>389.84539264639125</v>
      </c>
      <c r="I58" s="104">
        <v>2001</v>
      </c>
      <c r="J58" s="94">
        <v>392.76020989505253</v>
      </c>
      <c r="K58" s="104">
        <v>1502</v>
      </c>
      <c r="L58" s="94">
        <v>390.54710386151783</v>
      </c>
      <c r="O58" s="74"/>
      <c r="P58" s="73"/>
      <c r="Q58" s="72"/>
      <c r="R58" s="73"/>
      <c r="S58" s="74"/>
      <c r="T58" s="73"/>
      <c r="U58" s="74"/>
      <c r="V58" s="73"/>
      <c r="W58" s="74"/>
      <c r="X58" s="73"/>
    </row>
    <row r="59" spans="2:24" x14ac:dyDescent="0.3">
      <c r="B59" s="52" t="s">
        <v>28</v>
      </c>
      <c r="C59" s="104">
        <v>4844</v>
      </c>
      <c r="D59" s="94">
        <v>482.69090627580505</v>
      </c>
      <c r="E59" s="93">
        <v>4779</v>
      </c>
      <c r="F59" s="94">
        <v>443.70869010253205</v>
      </c>
      <c r="G59" s="104">
        <v>4328</v>
      </c>
      <c r="H59" s="94">
        <v>426.44730591497239</v>
      </c>
      <c r="I59" s="104">
        <v>4016</v>
      </c>
      <c r="J59" s="94">
        <v>410.41176543824707</v>
      </c>
      <c r="K59" s="104">
        <v>3158</v>
      </c>
      <c r="L59" s="94">
        <v>417.38350854971497</v>
      </c>
      <c r="O59" s="74"/>
      <c r="P59" s="73"/>
      <c r="Q59" s="72"/>
      <c r="R59" s="73"/>
      <c r="S59" s="74"/>
      <c r="T59" s="73"/>
      <c r="U59" s="74"/>
      <c r="V59" s="73"/>
      <c r="W59" s="74"/>
      <c r="X59" s="73"/>
    </row>
    <row r="60" spans="2:24" x14ac:dyDescent="0.3">
      <c r="B60" s="34"/>
      <c r="E60" s="10"/>
      <c r="G60" s="10"/>
      <c r="O60" s="74"/>
      <c r="P60" s="73"/>
      <c r="Q60" s="72"/>
      <c r="R60" s="73"/>
      <c r="S60" s="74"/>
      <c r="T60" s="73"/>
      <c r="U60" s="74"/>
      <c r="V60" s="73"/>
      <c r="W60" s="74"/>
      <c r="X60" s="73"/>
    </row>
    <row r="61" spans="2:24" x14ac:dyDescent="0.3">
      <c r="B61" s="10" t="s">
        <v>199</v>
      </c>
      <c r="C61" s="70"/>
      <c r="D61" s="71"/>
      <c r="E61" s="70"/>
      <c r="F61" s="71"/>
      <c r="G61" s="70"/>
      <c r="H61" s="71"/>
      <c r="I61" s="72"/>
      <c r="J61" s="71"/>
      <c r="K61" s="72"/>
      <c r="L61" s="73"/>
      <c r="M61" s="74"/>
      <c r="N61" s="73"/>
      <c r="O61" s="74"/>
      <c r="P61" s="73"/>
      <c r="Q61" s="72"/>
      <c r="R61" s="73"/>
      <c r="S61" s="74"/>
      <c r="T61" s="73"/>
      <c r="U61" s="74"/>
      <c r="V61" s="73"/>
      <c r="W61" s="74"/>
      <c r="X61" s="73"/>
    </row>
    <row r="62" spans="2:24" x14ac:dyDescent="0.3">
      <c r="B62" s="95"/>
      <c r="C62" s="31"/>
      <c r="D62" s="31"/>
      <c r="E62" s="33"/>
      <c r="M62" s="74"/>
      <c r="N62" s="73"/>
      <c r="O62" s="74"/>
      <c r="P62" s="73"/>
      <c r="Q62" s="72"/>
      <c r="R62" s="73"/>
      <c r="S62" s="74"/>
      <c r="T62" s="73"/>
      <c r="U62" s="74"/>
      <c r="V62" s="73"/>
      <c r="W62" s="74"/>
      <c r="X62" s="73"/>
    </row>
    <row r="63" spans="2:24" x14ac:dyDescent="0.3">
      <c r="B63" s="96" t="s">
        <v>203</v>
      </c>
      <c r="C63" s="31"/>
      <c r="D63" s="31"/>
      <c r="E63" s="33"/>
    </row>
    <row r="64" spans="2:24" x14ac:dyDescent="0.3">
      <c r="B64" s="31"/>
      <c r="C64" s="31"/>
      <c r="D64" s="31"/>
      <c r="E64" s="33"/>
    </row>
    <row r="65" spans="2:12" x14ac:dyDescent="0.3">
      <c r="B65" s="7" t="s">
        <v>162</v>
      </c>
      <c r="C65" s="7" t="s">
        <v>32</v>
      </c>
      <c r="D65" s="7" t="s">
        <v>190</v>
      </c>
      <c r="E65" s="7" t="s">
        <v>13</v>
      </c>
      <c r="F65" s="46"/>
      <c r="G65" s="10"/>
      <c r="K65" s="46"/>
      <c r="L65" s="46"/>
    </row>
    <row r="66" spans="2:12" x14ac:dyDescent="0.3">
      <c r="B66" s="66" t="s">
        <v>22</v>
      </c>
      <c r="C66" s="97">
        <v>15001</v>
      </c>
      <c r="D66" s="53">
        <v>288</v>
      </c>
      <c r="E66" s="54">
        <v>737.4</v>
      </c>
      <c r="F66" s="46"/>
      <c r="G66" s="10"/>
      <c r="K66" s="46"/>
      <c r="L66" s="46"/>
    </row>
    <row r="67" spans="2:12" x14ac:dyDescent="0.3">
      <c r="B67" s="66" t="s">
        <v>22</v>
      </c>
      <c r="C67" s="97">
        <v>15002</v>
      </c>
      <c r="D67" s="53">
        <v>598</v>
      </c>
      <c r="E67" s="56">
        <v>644.29999999999995</v>
      </c>
      <c r="F67" s="46"/>
      <c r="G67" s="10"/>
      <c r="K67" s="46"/>
      <c r="L67" s="46"/>
    </row>
    <row r="68" spans="2:12" x14ac:dyDescent="0.3">
      <c r="B68" s="66" t="s">
        <v>22</v>
      </c>
      <c r="C68" s="97">
        <v>15003</v>
      </c>
      <c r="D68" s="53">
        <v>316</v>
      </c>
      <c r="E68" s="56">
        <v>755.2</v>
      </c>
      <c r="F68" s="46"/>
      <c r="G68" s="10"/>
      <c r="K68" s="46"/>
      <c r="L68" s="46"/>
    </row>
    <row r="69" spans="2:12" x14ac:dyDescent="0.3">
      <c r="B69" s="66" t="s">
        <v>22</v>
      </c>
      <c r="C69" s="97">
        <v>15004</v>
      </c>
      <c r="D69" s="53">
        <v>368</v>
      </c>
      <c r="E69" s="56">
        <v>828.3</v>
      </c>
      <c r="F69" s="46"/>
      <c r="G69" s="10"/>
      <c r="K69" s="46"/>
      <c r="L69" s="46"/>
    </row>
    <row r="70" spans="2:12" x14ac:dyDescent="0.3">
      <c r="B70" s="66" t="s">
        <v>22</v>
      </c>
      <c r="C70" s="97">
        <v>15005</v>
      </c>
      <c r="D70" s="53">
        <v>316</v>
      </c>
      <c r="E70" s="56">
        <v>742.6</v>
      </c>
      <c r="F70" s="46"/>
      <c r="G70" s="10"/>
      <c r="K70" s="46"/>
      <c r="L70" s="46"/>
    </row>
    <row r="71" spans="2:12" x14ac:dyDescent="0.3">
      <c r="B71" s="66" t="s">
        <v>22</v>
      </c>
      <c r="C71" s="97">
        <v>15006</v>
      </c>
      <c r="D71" s="53">
        <v>452</v>
      </c>
      <c r="E71" s="56">
        <v>689.5</v>
      </c>
      <c r="F71" s="46"/>
      <c r="G71" s="10"/>
      <c r="K71" s="46"/>
      <c r="L71" s="46"/>
    </row>
    <row r="72" spans="2:12" x14ac:dyDescent="0.3">
      <c r="B72" s="66" t="s">
        <v>22</v>
      </c>
      <c r="C72" s="97">
        <v>15007</v>
      </c>
      <c r="D72" s="53">
        <v>728</v>
      </c>
      <c r="E72" s="56">
        <v>570.9</v>
      </c>
      <c r="F72" s="46"/>
      <c r="G72" s="10"/>
      <c r="K72" s="46"/>
      <c r="L72" s="46"/>
    </row>
    <row r="73" spans="2:12" x14ac:dyDescent="0.3">
      <c r="B73" s="66" t="s">
        <v>22</v>
      </c>
      <c r="C73" s="97">
        <v>15008</v>
      </c>
      <c r="D73" s="53">
        <v>449</v>
      </c>
      <c r="E73" s="56">
        <v>601.9</v>
      </c>
      <c r="F73" s="46"/>
      <c r="G73" s="10"/>
      <c r="K73" s="46"/>
      <c r="L73" s="46"/>
    </row>
    <row r="74" spans="2:12" x14ac:dyDescent="0.3">
      <c r="B74" s="66" t="s">
        <v>22</v>
      </c>
      <c r="C74" s="97">
        <v>15009</v>
      </c>
      <c r="D74" s="53">
        <v>672</v>
      </c>
      <c r="E74" s="56">
        <v>620.6</v>
      </c>
      <c r="F74" s="46"/>
      <c r="G74" s="10"/>
      <c r="K74" s="46"/>
      <c r="L74" s="46"/>
    </row>
    <row r="75" spans="2:12" x14ac:dyDescent="0.3">
      <c r="B75" s="66" t="s">
        <v>22</v>
      </c>
      <c r="C75" s="97">
        <v>15010</v>
      </c>
      <c r="D75" s="53">
        <v>513</v>
      </c>
      <c r="E75" s="56">
        <v>582.1</v>
      </c>
      <c r="F75" s="46"/>
      <c r="G75" s="10"/>
      <c r="K75" s="46"/>
      <c r="L75" s="46"/>
    </row>
    <row r="76" spans="2:12" x14ac:dyDescent="0.3">
      <c r="B76" s="66" t="s">
        <v>22</v>
      </c>
      <c r="C76" s="97">
        <v>15011</v>
      </c>
      <c r="D76" s="53">
        <v>510</v>
      </c>
      <c r="E76" s="56">
        <v>653</v>
      </c>
      <c r="F76" s="46"/>
      <c r="G76" s="10"/>
      <c r="K76" s="46"/>
      <c r="L76" s="46"/>
    </row>
    <row r="77" spans="2:12" x14ac:dyDescent="0.3">
      <c r="B77" s="66" t="s">
        <v>22</v>
      </c>
      <c r="C77" s="66" t="s">
        <v>54</v>
      </c>
      <c r="D77" s="57">
        <v>247</v>
      </c>
      <c r="E77" s="56">
        <v>381.7</v>
      </c>
      <c r="F77" s="46"/>
      <c r="G77" s="10"/>
      <c r="K77" s="46"/>
      <c r="L77" s="46"/>
    </row>
    <row r="78" spans="2:12" x14ac:dyDescent="0.3">
      <c r="B78" s="98"/>
      <c r="C78" s="98"/>
      <c r="D78" s="74"/>
      <c r="E78" s="99"/>
      <c r="F78" s="46"/>
      <c r="G78" s="46"/>
      <c r="H78" s="46"/>
      <c r="I78" s="46"/>
      <c r="J78" s="46"/>
      <c r="K78" s="46"/>
      <c r="L78" s="46"/>
    </row>
    <row r="79" spans="2:12" x14ac:dyDescent="0.3">
      <c r="B79" s="10" t="s">
        <v>204</v>
      </c>
      <c r="C79" s="98"/>
      <c r="D79" s="98"/>
      <c r="E79" s="99"/>
      <c r="F79" s="46"/>
      <c r="G79" s="46"/>
      <c r="H79" s="46"/>
      <c r="I79" s="46"/>
      <c r="J79" s="46"/>
      <c r="K79" s="46"/>
      <c r="L79" s="46"/>
    </row>
    <row r="80" spans="2:12" x14ac:dyDescent="0.3">
      <c r="B80" s="98"/>
      <c r="C80" s="98"/>
      <c r="D80" s="98"/>
      <c r="E80" s="99"/>
      <c r="F80" s="46"/>
      <c r="G80" s="46"/>
      <c r="H80" s="46"/>
      <c r="I80" s="46"/>
      <c r="J80" s="46"/>
      <c r="K80" s="46"/>
      <c r="L80" s="46"/>
    </row>
    <row r="81" spans="2:12" x14ac:dyDescent="0.3">
      <c r="B81" s="96" t="s">
        <v>205</v>
      </c>
      <c r="C81" s="98"/>
      <c r="D81" s="98"/>
      <c r="E81" s="99"/>
      <c r="F81" s="46"/>
      <c r="G81" s="46"/>
      <c r="H81" s="46"/>
      <c r="I81" s="46"/>
      <c r="J81" s="46"/>
      <c r="K81" s="46"/>
      <c r="L81" s="46"/>
    </row>
    <row r="82" spans="2:12" x14ac:dyDescent="0.3">
      <c r="B82" s="98"/>
      <c r="C82" s="98"/>
      <c r="D82" s="98"/>
      <c r="E82" s="99"/>
      <c r="F82" s="46"/>
      <c r="G82" s="46"/>
      <c r="H82" s="46"/>
      <c r="I82" s="46"/>
      <c r="J82" s="46"/>
      <c r="K82" s="46"/>
      <c r="L82" s="46"/>
    </row>
    <row r="83" spans="2:12" x14ac:dyDescent="0.3">
      <c r="B83" s="7" t="s">
        <v>162</v>
      </c>
      <c r="C83" s="7" t="s">
        <v>32</v>
      </c>
      <c r="D83" s="7" t="s">
        <v>190</v>
      </c>
      <c r="E83" s="7" t="s">
        <v>13</v>
      </c>
      <c r="F83" s="46"/>
      <c r="G83" s="46"/>
      <c r="H83" s="46"/>
      <c r="I83" s="46"/>
      <c r="J83" s="46"/>
      <c r="K83" s="46"/>
      <c r="L83" s="46"/>
    </row>
    <row r="84" spans="2:12" x14ac:dyDescent="0.3">
      <c r="B84" s="66" t="s">
        <v>23</v>
      </c>
      <c r="C84" s="66" t="s">
        <v>55</v>
      </c>
      <c r="D84" s="60">
        <v>126</v>
      </c>
      <c r="E84" s="61">
        <v>473.6</v>
      </c>
      <c r="F84" s="46"/>
      <c r="G84" s="46"/>
      <c r="H84" s="46"/>
      <c r="I84" s="46"/>
      <c r="J84" s="46"/>
      <c r="K84" s="46"/>
      <c r="L84" s="46"/>
    </row>
    <row r="85" spans="2:12" x14ac:dyDescent="0.3">
      <c r="B85" s="66" t="s">
        <v>23</v>
      </c>
      <c r="C85" s="66" t="s">
        <v>56</v>
      </c>
      <c r="D85" s="60">
        <v>113</v>
      </c>
      <c r="E85" s="61">
        <v>504.5</v>
      </c>
      <c r="F85" s="46"/>
      <c r="G85" s="46"/>
      <c r="H85" s="46"/>
      <c r="I85" s="46"/>
      <c r="J85" s="46"/>
      <c r="K85" s="46"/>
      <c r="L85" s="46"/>
    </row>
    <row r="86" spans="2:12" x14ac:dyDescent="0.3">
      <c r="B86" s="66" t="s">
        <v>23</v>
      </c>
      <c r="C86" s="66" t="s">
        <v>57</v>
      </c>
      <c r="D86" s="60">
        <v>249</v>
      </c>
      <c r="E86" s="61">
        <v>473.4</v>
      </c>
      <c r="F86" s="46"/>
      <c r="G86" s="46"/>
      <c r="H86" s="46"/>
      <c r="I86" s="46"/>
      <c r="J86" s="46"/>
      <c r="K86" s="46"/>
      <c r="L86" s="46"/>
    </row>
    <row r="87" spans="2:12" x14ac:dyDescent="0.3">
      <c r="B87" s="66" t="s">
        <v>23</v>
      </c>
      <c r="C87" s="66" t="s">
        <v>58</v>
      </c>
      <c r="D87" s="60">
        <v>286</v>
      </c>
      <c r="E87" s="61">
        <v>436.3</v>
      </c>
      <c r="F87" s="46"/>
      <c r="G87" s="46"/>
      <c r="H87" s="46"/>
      <c r="I87" s="46"/>
      <c r="J87" s="46"/>
      <c r="K87" s="46"/>
      <c r="L87" s="46"/>
    </row>
    <row r="88" spans="2:12" x14ac:dyDescent="0.3">
      <c r="B88" s="66" t="s">
        <v>23</v>
      </c>
      <c r="C88" s="66" t="s">
        <v>59</v>
      </c>
      <c r="D88" s="60">
        <v>107</v>
      </c>
      <c r="E88" s="61">
        <v>427.2</v>
      </c>
      <c r="F88" s="46"/>
      <c r="G88" s="46"/>
      <c r="H88" s="46"/>
      <c r="I88" s="46"/>
      <c r="J88" s="46"/>
      <c r="K88" s="46"/>
      <c r="L88" s="46"/>
    </row>
    <row r="89" spans="2:12" x14ac:dyDescent="0.3">
      <c r="B89" s="66" t="s">
        <v>23</v>
      </c>
      <c r="C89" s="66" t="s">
        <v>60</v>
      </c>
      <c r="D89" s="60">
        <v>113</v>
      </c>
      <c r="E89" s="61">
        <v>443.3</v>
      </c>
      <c r="F89" s="46"/>
      <c r="G89" s="46"/>
      <c r="H89" s="46"/>
      <c r="I89" s="46"/>
      <c r="J89" s="46"/>
      <c r="K89" s="46"/>
      <c r="L89" s="46"/>
    </row>
    <row r="90" spans="2:12" x14ac:dyDescent="0.3">
      <c r="B90" s="66" t="s">
        <v>23</v>
      </c>
      <c r="C90" s="66" t="s">
        <v>61</v>
      </c>
      <c r="D90" s="60" t="s">
        <v>169</v>
      </c>
      <c r="E90" s="61" t="s">
        <v>169</v>
      </c>
      <c r="F90" s="46"/>
      <c r="G90" s="46"/>
      <c r="H90" s="46"/>
      <c r="I90" s="46"/>
      <c r="J90" s="46"/>
      <c r="K90" s="46"/>
      <c r="L90" s="46"/>
    </row>
    <row r="91" spans="2:12" x14ac:dyDescent="0.3">
      <c r="B91" s="66" t="s">
        <v>23</v>
      </c>
      <c r="C91" s="66">
        <v>15590</v>
      </c>
      <c r="D91" s="60" t="s">
        <v>169</v>
      </c>
      <c r="E91" s="61" t="s">
        <v>169</v>
      </c>
      <c r="F91" s="46"/>
      <c r="G91" s="46"/>
      <c r="H91" s="46"/>
      <c r="I91" s="46"/>
      <c r="J91" s="46"/>
      <c r="K91" s="46"/>
      <c r="L91" s="46"/>
    </row>
    <row r="92" spans="2:12" x14ac:dyDescent="0.3">
      <c r="B92" s="66" t="s">
        <v>23</v>
      </c>
      <c r="C92" s="66">
        <v>15591</v>
      </c>
      <c r="D92" s="60" t="s">
        <v>169</v>
      </c>
      <c r="E92" s="61" t="s">
        <v>169</v>
      </c>
      <c r="F92" s="46"/>
      <c r="G92" s="46"/>
      <c r="H92" s="46"/>
      <c r="I92" s="46"/>
      <c r="J92" s="46"/>
      <c r="K92" s="46"/>
      <c r="L92" s="46"/>
    </row>
    <row r="93" spans="2:12" x14ac:dyDescent="0.3">
      <c r="B93" s="66" t="s">
        <v>23</v>
      </c>
      <c r="C93" s="66">
        <v>15592</v>
      </c>
      <c r="D93" s="60" t="s">
        <v>169</v>
      </c>
      <c r="E93" s="61" t="s">
        <v>169</v>
      </c>
      <c r="F93" s="46"/>
      <c r="G93" s="46"/>
      <c r="H93" s="46"/>
      <c r="I93" s="46"/>
      <c r="J93" s="46"/>
      <c r="K93" s="46"/>
      <c r="L93" s="46"/>
    </row>
    <row r="94" spans="2:12" x14ac:dyDescent="0.3">
      <c r="B94" s="66" t="s">
        <v>23</v>
      </c>
      <c r="C94" s="66" t="s">
        <v>62</v>
      </c>
      <c r="D94" s="60" t="s">
        <v>169</v>
      </c>
      <c r="E94" s="61" t="s">
        <v>169</v>
      </c>
      <c r="F94" s="46"/>
      <c r="G94" s="46"/>
      <c r="H94" s="46"/>
      <c r="I94" s="46"/>
      <c r="J94" s="46"/>
      <c r="K94" s="46"/>
      <c r="L94" s="46"/>
    </row>
    <row r="95" spans="2:12" x14ac:dyDescent="0.3">
      <c r="B95" s="66" t="s">
        <v>23</v>
      </c>
      <c r="C95" s="66" t="s">
        <v>63</v>
      </c>
      <c r="D95" s="60">
        <v>7</v>
      </c>
      <c r="E95" s="61">
        <v>412.9</v>
      </c>
      <c r="F95" s="46"/>
      <c r="G95" s="46"/>
      <c r="H95" s="46"/>
      <c r="I95" s="46"/>
      <c r="J95" s="46"/>
      <c r="K95" s="46"/>
      <c r="L95" s="46"/>
    </row>
    <row r="96" spans="2:12" x14ac:dyDescent="0.3">
      <c r="B96" s="66" t="s">
        <v>23</v>
      </c>
      <c r="C96" s="66" t="s">
        <v>64</v>
      </c>
      <c r="D96" s="62" t="s">
        <v>169</v>
      </c>
      <c r="E96" s="62" t="s">
        <v>169</v>
      </c>
      <c r="F96" s="46"/>
      <c r="G96" s="46"/>
      <c r="H96" s="46"/>
      <c r="I96" s="46"/>
      <c r="J96" s="46"/>
      <c r="K96" s="46"/>
      <c r="L96" s="46"/>
    </row>
    <row r="97" spans="2:12" x14ac:dyDescent="0.3">
      <c r="B97" s="98"/>
      <c r="C97" s="98"/>
      <c r="D97" s="98"/>
      <c r="E97" s="99"/>
      <c r="F97" s="46"/>
      <c r="G97" s="46"/>
      <c r="H97" s="46"/>
      <c r="I97" s="46"/>
      <c r="J97" s="46"/>
      <c r="K97" s="46"/>
      <c r="L97" s="46"/>
    </row>
    <row r="98" spans="2:12" x14ac:dyDescent="0.3">
      <c r="B98" s="10" t="s">
        <v>204</v>
      </c>
      <c r="C98" s="98"/>
      <c r="D98" s="98"/>
      <c r="E98" s="99"/>
      <c r="F98" s="46"/>
      <c r="G98" s="46"/>
      <c r="H98" s="46"/>
      <c r="I98" s="46"/>
      <c r="J98" s="46"/>
      <c r="K98" s="46"/>
      <c r="L98" s="46"/>
    </row>
    <row r="99" spans="2:12" x14ac:dyDescent="0.3">
      <c r="B99" s="98"/>
      <c r="C99" s="98"/>
      <c r="D99" s="98"/>
      <c r="E99" s="99"/>
      <c r="F99" s="46"/>
      <c r="G99" s="46"/>
      <c r="H99" s="46"/>
      <c r="I99" s="46"/>
      <c r="J99" s="46"/>
      <c r="K99" s="46"/>
      <c r="L99" s="46"/>
    </row>
    <row r="100" spans="2:12" x14ac:dyDescent="0.3">
      <c r="B100" s="96" t="s">
        <v>206</v>
      </c>
      <c r="C100" s="98"/>
      <c r="D100" s="98"/>
      <c r="E100" s="99"/>
      <c r="F100" s="46"/>
      <c r="G100" s="46"/>
      <c r="H100" s="46"/>
      <c r="I100" s="46"/>
      <c r="J100" s="46"/>
      <c r="K100" s="46"/>
      <c r="L100" s="46"/>
    </row>
    <row r="101" spans="2:12" x14ac:dyDescent="0.3">
      <c r="B101" s="98"/>
      <c r="C101" s="98"/>
      <c r="D101" s="98"/>
      <c r="E101" s="99"/>
      <c r="F101" s="46"/>
      <c r="G101" s="46"/>
      <c r="H101" s="46"/>
      <c r="I101" s="46"/>
      <c r="J101" s="46"/>
      <c r="K101" s="46"/>
      <c r="L101" s="46"/>
    </row>
    <row r="102" spans="2:12" x14ac:dyDescent="0.3">
      <c r="B102" s="7" t="s">
        <v>162</v>
      </c>
      <c r="C102" s="7" t="s">
        <v>32</v>
      </c>
      <c r="D102" s="7" t="s">
        <v>190</v>
      </c>
      <c r="E102" s="7" t="s">
        <v>13</v>
      </c>
      <c r="F102" s="46"/>
      <c r="G102" s="46"/>
      <c r="H102" s="46"/>
      <c r="I102" s="46"/>
      <c r="J102" s="46"/>
      <c r="K102" s="46"/>
      <c r="L102" s="46"/>
    </row>
    <row r="103" spans="2:12" x14ac:dyDescent="0.3">
      <c r="B103" s="66" t="s">
        <v>24</v>
      </c>
      <c r="C103" s="66" t="s">
        <v>65</v>
      </c>
      <c r="D103" s="55">
        <v>138</v>
      </c>
      <c r="E103" s="59">
        <v>524.9</v>
      </c>
      <c r="F103" s="46"/>
      <c r="G103" s="46"/>
      <c r="H103" s="46"/>
      <c r="I103" s="46"/>
      <c r="J103" s="46"/>
      <c r="K103" s="46"/>
      <c r="L103" s="46"/>
    </row>
    <row r="104" spans="2:12" x14ac:dyDescent="0.3">
      <c r="B104" s="66" t="s">
        <v>24</v>
      </c>
      <c r="C104" s="66" t="s">
        <v>66</v>
      </c>
      <c r="D104" s="57">
        <v>765</v>
      </c>
      <c r="E104" s="56">
        <v>528.9</v>
      </c>
      <c r="F104" s="46"/>
      <c r="G104" s="46"/>
      <c r="H104" s="46"/>
      <c r="I104" s="46"/>
      <c r="J104" s="46"/>
      <c r="K104" s="46"/>
      <c r="L104" s="46"/>
    </row>
    <row r="105" spans="2:12" x14ac:dyDescent="0.3">
      <c r="B105" s="66" t="s">
        <v>24</v>
      </c>
      <c r="C105" s="66" t="s">
        <v>67</v>
      </c>
      <c r="D105" s="57">
        <v>461</v>
      </c>
      <c r="E105" s="56">
        <v>437.2</v>
      </c>
      <c r="F105" s="46"/>
      <c r="G105" s="46"/>
      <c r="H105" s="46"/>
      <c r="I105" s="46"/>
      <c r="J105" s="46"/>
      <c r="K105" s="46"/>
      <c r="L105" s="46"/>
    </row>
    <row r="106" spans="2:12" x14ac:dyDescent="0.3">
      <c r="B106" s="66" t="s">
        <v>24</v>
      </c>
      <c r="C106" s="66" t="s">
        <v>68</v>
      </c>
      <c r="D106" s="57">
        <v>365</v>
      </c>
      <c r="E106" s="58">
        <v>456.4</v>
      </c>
      <c r="F106" s="46"/>
      <c r="G106" s="46"/>
      <c r="H106" s="46"/>
      <c r="I106" s="46"/>
      <c r="J106" s="46"/>
      <c r="K106" s="46"/>
      <c r="L106" s="46"/>
    </row>
    <row r="107" spans="2:12" x14ac:dyDescent="0.3">
      <c r="B107" s="66" t="s">
        <v>24</v>
      </c>
      <c r="C107" s="66" t="s">
        <v>69</v>
      </c>
      <c r="D107" s="57" t="s">
        <v>169</v>
      </c>
      <c r="E107" s="58" t="s">
        <v>169</v>
      </c>
      <c r="F107" s="46"/>
      <c r="G107" s="46"/>
      <c r="H107" s="46"/>
      <c r="I107" s="46"/>
      <c r="J107" s="46"/>
      <c r="K107" s="46"/>
      <c r="L107" s="46"/>
    </row>
    <row r="108" spans="2:12" x14ac:dyDescent="0.3">
      <c r="B108" s="66" t="s">
        <v>24</v>
      </c>
      <c r="C108" s="66" t="s">
        <v>70</v>
      </c>
      <c r="D108" s="57" t="s">
        <v>169</v>
      </c>
      <c r="E108" s="58" t="s">
        <v>169</v>
      </c>
      <c r="F108" s="46"/>
      <c r="G108" s="46"/>
      <c r="H108" s="46"/>
      <c r="I108" s="46"/>
      <c r="J108" s="46"/>
      <c r="K108" s="46"/>
      <c r="L108" s="46"/>
    </row>
    <row r="109" spans="2:12" x14ac:dyDescent="0.3">
      <c r="B109" s="66" t="s">
        <v>24</v>
      </c>
      <c r="C109" s="66" t="s">
        <v>71</v>
      </c>
      <c r="D109" s="57" t="s">
        <v>169</v>
      </c>
      <c r="E109" s="58" t="s">
        <v>169</v>
      </c>
      <c r="F109" s="46"/>
      <c r="G109" s="46"/>
      <c r="H109" s="46"/>
      <c r="I109" s="46"/>
      <c r="J109" s="46"/>
      <c r="K109" s="46"/>
      <c r="L109" s="46"/>
    </row>
    <row r="110" spans="2:12" x14ac:dyDescent="0.3">
      <c r="B110" s="66" t="s">
        <v>24</v>
      </c>
      <c r="C110" s="66" t="s">
        <v>72</v>
      </c>
      <c r="D110" s="57" t="s">
        <v>169</v>
      </c>
      <c r="E110" s="58" t="s">
        <v>169</v>
      </c>
      <c r="F110" s="46"/>
      <c r="G110" s="46"/>
      <c r="H110" s="46"/>
      <c r="I110" s="46"/>
      <c r="J110" s="46"/>
      <c r="K110" s="46"/>
      <c r="L110" s="46"/>
    </row>
    <row r="111" spans="2:12" x14ac:dyDescent="0.3">
      <c r="B111" s="66" t="s">
        <v>24</v>
      </c>
      <c r="C111" s="66" t="s">
        <v>73</v>
      </c>
      <c r="D111" s="57" t="s">
        <v>169</v>
      </c>
      <c r="E111" s="58" t="s">
        <v>169</v>
      </c>
      <c r="F111" s="46"/>
      <c r="G111" s="46"/>
      <c r="H111" s="46"/>
      <c r="I111" s="46"/>
      <c r="J111" s="46"/>
      <c r="K111" s="46"/>
      <c r="L111" s="46"/>
    </row>
    <row r="112" spans="2:12" x14ac:dyDescent="0.3">
      <c r="B112" s="66" t="s">
        <v>24</v>
      </c>
      <c r="C112" s="66" t="s">
        <v>74</v>
      </c>
      <c r="D112" s="57" t="s">
        <v>169</v>
      </c>
      <c r="E112" s="58" t="s">
        <v>169</v>
      </c>
      <c r="F112" s="46"/>
      <c r="G112" s="46"/>
      <c r="H112" s="46"/>
      <c r="I112" s="46"/>
      <c r="J112" s="46"/>
      <c r="K112" s="46"/>
      <c r="L112" s="46"/>
    </row>
    <row r="113" spans="2:12" x14ac:dyDescent="0.3">
      <c r="B113" s="66" t="s">
        <v>24</v>
      </c>
      <c r="C113" s="66" t="s">
        <v>75</v>
      </c>
      <c r="D113" s="57" t="s">
        <v>169</v>
      </c>
      <c r="E113" s="58" t="s">
        <v>169</v>
      </c>
      <c r="F113" s="46"/>
      <c r="G113" s="46"/>
      <c r="H113" s="46"/>
      <c r="I113" s="46"/>
      <c r="J113" s="46"/>
      <c r="K113" s="46"/>
      <c r="L113" s="46"/>
    </row>
    <row r="114" spans="2:12" x14ac:dyDescent="0.3">
      <c r="B114" s="66" t="s">
        <v>24</v>
      </c>
      <c r="C114" s="66" t="s">
        <v>76</v>
      </c>
      <c r="D114" s="57" t="s">
        <v>169</v>
      </c>
      <c r="E114" s="58" t="s">
        <v>169</v>
      </c>
      <c r="F114" s="46"/>
      <c r="G114" s="46"/>
      <c r="H114" s="46"/>
      <c r="I114" s="46"/>
      <c r="J114" s="46"/>
      <c r="K114" s="46"/>
      <c r="L114" s="46"/>
    </row>
    <row r="115" spans="2:12" x14ac:dyDescent="0.3">
      <c r="B115" s="66" t="s">
        <v>24</v>
      </c>
      <c r="C115" s="66" t="s">
        <v>77</v>
      </c>
      <c r="D115" s="57" t="s">
        <v>169</v>
      </c>
      <c r="E115" s="58" t="s">
        <v>169</v>
      </c>
      <c r="F115" s="46"/>
      <c r="G115" s="46"/>
      <c r="H115" s="46"/>
      <c r="I115" s="46"/>
      <c r="J115" s="46"/>
      <c r="K115" s="46"/>
      <c r="L115" s="46"/>
    </row>
    <row r="116" spans="2:12" x14ac:dyDescent="0.3">
      <c r="B116" s="66" t="s">
        <v>24</v>
      </c>
      <c r="C116" s="66" t="s">
        <v>78</v>
      </c>
      <c r="D116" s="57" t="s">
        <v>169</v>
      </c>
      <c r="E116" s="58" t="s">
        <v>169</v>
      </c>
      <c r="F116" s="46"/>
      <c r="G116" s="46"/>
      <c r="H116" s="46"/>
      <c r="I116" s="46"/>
      <c r="J116" s="46"/>
      <c r="K116" s="46"/>
      <c r="L116" s="46"/>
    </row>
    <row r="117" spans="2:12" x14ac:dyDescent="0.3">
      <c r="B117" s="66" t="s">
        <v>24</v>
      </c>
      <c r="C117" s="66" t="s">
        <v>79</v>
      </c>
      <c r="D117" s="57" t="s">
        <v>169</v>
      </c>
      <c r="E117" s="58" t="s">
        <v>169</v>
      </c>
      <c r="F117" s="46"/>
      <c r="G117" s="46"/>
      <c r="H117" s="46"/>
      <c r="I117" s="46"/>
      <c r="J117" s="46"/>
      <c r="K117" s="46"/>
      <c r="L117" s="46"/>
    </row>
    <row r="118" spans="2:12" x14ac:dyDescent="0.3">
      <c r="B118" s="66" t="s">
        <v>24</v>
      </c>
      <c r="C118" s="66" t="s">
        <v>80</v>
      </c>
      <c r="D118" s="57" t="s">
        <v>169</v>
      </c>
      <c r="E118" s="58" t="s">
        <v>169</v>
      </c>
      <c r="F118" s="46"/>
      <c r="G118" s="46"/>
      <c r="H118" s="46"/>
      <c r="I118" s="46"/>
      <c r="J118" s="46"/>
      <c r="K118" s="46"/>
      <c r="L118" s="46"/>
    </row>
    <row r="119" spans="2:12" x14ac:dyDescent="0.3">
      <c r="B119" s="66" t="s">
        <v>24</v>
      </c>
      <c r="C119" s="66" t="s">
        <v>81</v>
      </c>
      <c r="D119" s="57" t="s">
        <v>169</v>
      </c>
      <c r="E119" s="58" t="s">
        <v>169</v>
      </c>
      <c r="F119" s="46"/>
      <c r="G119" s="46"/>
      <c r="H119" s="46"/>
      <c r="I119" s="46"/>
      <c r="J119" s="46"/>
      <c r="K119" s="46"/>
      <c r="L119" s="46"/>
    </row>
    <row r="120" spans="2:12" x14ac:dyDescent="0.3">
      <c r="B120" s="66" t="s">
        <v>24</v>
      </c>
      <c r="C120" s="66">
        <v>27297</v>
      </c>
      <c r="D120" s="57" t="s">
        <v>169</v>
      </c>
      <c r="E120" s="58" t="s">
        <v>169</v>
      </c>
      <c r="F120" s="46"/>
      <c r="G120" s="46"/>
      <c r="H120" s="46"/>
      <c r="I120" s="46"/>
      <c r="J120" s="46"/>
      <c r="K120" s="46"/>
      <c r="L120" s="46"/>
    </row>
    <row r="121" spans="2:12" x14ac:dyDescent="0.3">
      <c r="B121" s="66" t="s">
        <v>24</v>
      </c>
      <c r="C121" s="66" t="s">
        <v>82</v>
      </c>
      <c r="D121" s="57" t="s">
        <v>169</v>
      </c>
      <c r="E121" s="58" t="s">
        <v>169</v>
      </c>
      <c r="F121" s="46"/>
      <c r="G121" s="46"/>
      <c r="H121" s="46"/>
      <c r="I121" s="46"/>
      <c r="J121" s="46"/>
      <c r="K121" s="46"/>
      <c r="L121" s="46"/>
    </row>
    <row r="122" spans="2:12" x14ac:dyDescent="0.3">
      <c r="B122" s="66" t="s">
        <v>24</v>
      </c>
      <c r="C122" s="66" t="s">
        <v>83</v>
      </c>
      <c r="D122" s="57" t="s">
        <v>169</v>
      </c>
      <c r="E122" s="58" t="s">
        <v>169</v>
      </c>
      <c r="F122" s="46"/>
      <c r="G122" s="46"/>
      <c r="H122" s="46"/>
      <c r="I122" s="46"/>
      <c r="J122" s="46"/>
      <c r="K122" s="46"/>
      <c r="L122" s="46"/>
    </row>
    <row r="123" spans="2:12" x14ac:dyDescent="0.3">
      <c r="B123" s="66" t="s">
        <v>24</v>
      </c>
      <c r="C123" s="66" t="s">
        <v>84</v>
      </c>
      <c r="D123" s="57" t="s">
        <v>169</v>
      </c>
      <c r="E123" s="58" t="s">
        <v>169</v>
      </c>
      <c r="F123" s="46"/>
      <c r="G123" s="46"/>
      <c r="H123" s="46"/>
      <c r="I123" s="46"/>
      <c r="J123" s="46"/>
      <c r="K123" s="46"/>
      <c r="L123" s="46"/>
    </row>
    <row r="124" spans="2:12" x14ac:dyDescent="0.3">
      <c r="B124" s="66" t="s">
        <v>24</v>
      </c>
      <c r="C124" s="66" t="s">
        <v>85</v>
      </c>
      <c r="D124" s="57" t="s">
        <v>169</v>
      </c>
      <c r="E124" s="58" t="s">
        <v>169</v>
      </c>
      <c r="F124" s="46"/>
      <c r="G124" s="46"/>
      <c r="H124" s="46"/>
      <c r="I124" s="46"/>
      <c r="J124" s="46"/>
      <c r="K124" s="46"/>
      <c r="L124" s="46"/>
    </row>
    <row r="125" spans="2:12" x14ac:dyDescent="0.3">
      <c r="B125" s="66" t="s">
        <v>24</v>
      </c>
      <c r="C125" s="66" t="s">
        <v>86</v>
      </c>
      <c r="D125" s="57" t="s">
        <v>169</v>
      </c>
      <c r="E125" s="58" t="s">
        <v>169</v>
      </c>
      <c r="F125" s="46"/>
      <c r="G125" s="46"/>
      <c r="H125" s="46"/>
      <c r="I125" s="46"/>
      <c r="J125" s="46"/>
      <c r="K125" s="46"/>
      <c r="L125" s="46"/>
    </row>
    <row r="126" spans="2:12" x14ac:dyDescent="0.3">
      <c r="B126" s="66" t="s">
        <v>24</v>
      </c>
      <c r="C126" s="66" t="s">
        <v>87</v>
      </c>
      <c r="D126" s="57" t="s">
        <v>169</v>
      </c>
      <c r="E126" s="58" t="s">
        <v>169</v>
      </c>
      <c r="F126" s="46"/>
      <c r="G126" s="46"/>
      <c r="H126" s="46"/>
      <c r="I126" s="46"/>
      <c r="J126" s="46"/>
      <c r="K126" s="46"/>
      <c r="L126" s="46"/>
    </row>
    <row r="127" spans="2:12" x14ac:dyDescent="0.3">
      <c r="B127" s="66" t="s">
        <v>24</v>
      </c>
      <c r="C127" s="66" t="s">
        <v>88</v>
      </c>
      <c r="D127" s="57" t="s">
        <v>169</v>
      </c>
      <c r="E127" s="58" t="s">
        <v>169</v>
      </c>
      <c r="F127" s="46"/>
      <c r="G127" s="46"/>
      <c r="H127" s="46"/>
      <c r="I127" s="46"/>
      <c r="J127" s="46"/>
      <c r="K127" s="46"/>
      <c r="L127" s="46"/>
    </row>
    <row r="128" spans="2:12" x14ac:dyDescent="0.3">
      <c r="B128" s="66" t="s">
        <v>24</v>
      </c>
      <c r="C128" s="66" t="s">
        <v>89</v>
      </c>
      <c r="D128" s="57" t="s">
        <v>169</v>
      </c>
      <c r="E128" s="58" t="s">
        <v>169</v>
      </c>
      <c r="F128" s="46"/>
      <c r="G128" s="46"/>
      <c r="H128" s="46"/>
      <c r="I128" s="46"/>
      <c r="J128" s="46"/>
      <c r="K128" s="46"/>
      <c r="L128" s="46"/>
    </row>
    <row r="129" spans="2:12" x14ac:dyDescent="0.3">
      <c r="B129" s="66" t="s">
        <v>24</v>
      </c>
      <c r="C129" s="66" t="s">
        <v>90</v>
      </c>
      <c r="D129" s="57" t="s">
        <v>169</v>
      </c>
      <c r="E129" s="58" t="s">
        <v>169</v>
      </c>
      <c r="F129" s="46"/>
      <c r="G129" s="46"/>
      <c r="H129" s="46"/>
      <c r="I129" s="46"/>
      <c r="J129" s="46"/>
      <c r="K129" s="46"/>
      <c r="L129" s="46"/>
    </row>
    <row r="130" spans="2:12" x14ac:dyDescent="0.3">
      <c r="B130" s="66" t="s">
        <v>24</v>
      </c>
      <c r="C130" s="66" t="s">
        <v>91</v>
      </c>
      <c r="D130" s="57" t="s">
        <v>169</v>
      </c>
      <c r="E130" s="58" t="s">
        <v>169</v>
      </c>
      <c r="F130" s="46"/>
      <c r="G130" s="46"/>
      <c r="H130" s="46"/>
      <c r="I130" s="46"/>
      <c r="J130" s="46"/>
      <c r="K130" s="46"/>
      <c r="L130" s="46"/>
    </row>
    <row r="131" spans="2:12" x14ac:dyDescent="0.3">
      <c r="B131" s="66" t="s">
        <v>24</v>
      </c>
      <c r="C131" s="66" t="s">
        <v>92</v>
      </c>
      <c r="D131" s="57" t="s">
        <v>169</v>
      </c>
      <c r="E131" s="58" t="s">
        <v>169</v>
      </c>
      <c r="F131" s="46"/>
      <c r="G131" s="46"/>
      <c r="H131" s="46"/>
      <c r="I131" s="46"/>
      <c r="J131" s="46"/>
      <c r="K131" s="46"/>
      <c r="L131" s="46"/>
    </row>
    <row r="132" spans="2:12" x14ac:dyDescent="0.3">
      <c r="B132" s="98"/>
      <c r="C132" s="98"/>
      <c r="D132" s="98"/>
      <c r="E132" s="99"/>
      <c r="F132" s="46"/>
      <c r="G132" s="46"/>
      <c r="H132" s="46"/>
      <c r="I132" s="46"/>
      <c r="J132" s="46"/>
      <c r="K132" s="46"/>
      <c r="L132" s="46"/>
    </row>
    <row r="133" spans="2:12" x14ac:dyDescent="0.3">
      <c r="B133" s="10" t="s">
        <v>204</v>
      </c>
      <c r="C133" s="98"/>
      <c r="D133" s="98"/>
      <c r="E133" s="99"/>
      <c r="F133" s="46"/>
      <c r="G133" s="46"/>
      <c r="H133" s="46"/>
      <c r="I133" s="46"/>
      <c r="J133" s="46"/>
      <c r="K133" s="46"/>
      <c r="L133" s="46"/>
    </row>
    <row r="134" spans="2:12" x14ac:dyDescent="0.3">
      <c r="B134" s="98"/>
      <c r="C134" s="98"/>
      <c r="D134" s="98"/>
      <c r="E134" s="99"/>
      <c r="F134" s="46"/>
      <c r="G134" s="46"/>
      <c r="H134" s="46"/>
      <c r="I134" s="46"/>
      <c r="J134" s="46"/>
      <c r="K134" s="46"/>
      <c r="L134" s="46"/>
    </row>
    <row r="135" spans="2:12" x14ac:dyDescent="0.3">
      <c r="B135" s="96" t="s">
        <v>207</v>
      </c>
      <c r="C135" s="98"/>
      <c r="D135" s="98"/>
      <c r="E135" s="99"/>
      <c r="F135" s="46"/>
      <c r="G135" s="46"/>
      <c r="H135" s="46"/>
      <c r="I135" s="46"/>
      <c r="J135" s="46"/>
      <c r="K135" s="46"/>
      <c r="L135" s="46"/>
    </row>
    <row r="136" spans="2:12" x14ac:dyDescent="0.3">
      <c r="B136" s="98"/>
      <c r="C136" s="98"/>
      <c r="D136" s="98"/>
      <c r="E136" s="99"/>
      <c r="F136" s="46"/>
      <c r="G136" s="46"/>
      <c r="H136" s="46"/>
      <c r="I136" s="46"/>
      <c r="J136" s="46"/>
      <c r="K136" s="46"/>
      <c r="L136" s="46"/>
    </row>
    <row r="137" spans="2:12" x14ac:dyDescent="0.3">
      <c r="B137" s="7" t="s">
        <v>162</v>
      </c>
      <c r="C137" s="7" t="s">
        <v>32</v>
      </c>
      <c r="D137" s="7" t="s">
        <v>190</v>
      </c>
      <c r="E137" s="7" t="s">
        <v>13</v>
      </c>
      <c r="F137" s="46"/>
      <c r="G137" s="46"/>
      <c r="H137" s="46"/>
      <c r="I137" s="46"/>
      <c r="J137" s="46"/>
      <c r="K137" s="46"/>
      <c r="L137" s="46"/>
    </row>
    <row r="138" spans="2:12" x14ac:dyDescent="0.3">
      <c r="B138" s="66" t="s">
        <v>25</v>
      </c>
      <c r="C138" s="66" t="s">
        <v>93</v>
      </c>
      <c r="D138" s="55">
        <v>385</v>
      </c>
      <c r="E138" s="54">
        <v>457.2</v>
      </c>
      <c r="F138" s="46"/>
      <c r="G138" s="46"/>
      <c r="H138" s="46"/>
      <c r="I138" s="46"/>
      <c r="J138" s="46"/>
      <c r="K138" s="46"/>
      <c r="L138" s="46"/>
    </row>
    <row r="139" spans="2:12" x14ac:dyDescent="0.3">
      <c r="B139" s="66" t="s">
        <v>25</v>
      </c>
      <c r="C139" s="66" t="s">
        <v>94</v>
      </c>
      <c r="D139" s="57">
        <v>346</v>
      </c>
      <c r="E139" s="56">
        <v>476.5</v>
      </c>
      <c r="F139" s="46"/>
      <c r="G139" s="46"/>
      <c r="H139" s="46"/>
      <c r="I139" s="46"/>
      <c r="J139" s="46"/>
      <c r="K139" s="46"/>
      <c r="L139" s="46"/>
    </row>
    <row r="140" spans="2:12" x14ac:dyDescent="0.3">
      <c r="B140" s="66" t="s">
        <v>25</v>
      </c>
      <c r="C140" s="66" t="s">
        <v>95</v>
      </c>
      <c r="D140" s="57">
        <v>254</v>
      </c>
      <c r="E140" s="56">
        <v>568.20000000000005</v>
      </c>
      <c r="F140" s="46"/>
      <c r="G140" s="46"/>
      <c r="H140" s="46"/>
      <c r="I140" s="46"/>
      <c r="J140" s="46"/>
      <c r="K140" s="46"/>
      <c r="L140" s="46"/>
    </row>
    <row r="141" spans="2:12" x14ac:dyDescent="0.3">
      <c r="B141" s="66" t="s">
        <v>25</v>
      </c>
      <c r="C141" s="66" t="s">
        <v>96</v>
      </c>
      <c r="D141" s="57">
        <v>445</v>
      </c>
      <c r="E141" s="56">
        <v>528.79999999999995</v>
      </c>
      <c r="F141" s="46"/>
      <c r="G141" s="46"/>
      <c r="H141" s="46"/>
      <c r="I141" s="46"/>
      <c r="J141" s="46"/>
      <c r="K141" s="46"/>
      <c r="L141" s="46"/>
    </row>
    <row r="142" spans="2:12" x14ac:dyDescent="0.3">
      <c r="B142" s="66" t="s">
        <v>25</v>
      </c>
      <c r="C142" s="66" t="s">
        <v>97</v>
      </c>
      <c r="D142" s="57">
        <v>595</v>
      </c>
      <c r="E142" s="56">
        <v>471</v>
      </c>
      <c r="F142" s="46"/>
      <c r="G142" s="46"/>
      <c r="H142" s="46"/>
      <c r="I142" s="46"/>
      <c r="J142" s="46"/>
      <c r="K142" s="46"/>
      <c r="L142" s="46"/>
    </row>
    <row r="143" spans="2:12" x14ac:dyDescent="0.3">
      <c r="B143" s="66" t="s">
        <v>25</v>
      </c>
      <c r="C143" s="66" t="s">
        <v>98</v>
      </c>
      <c r="D143" s="57" t="s">
        <v>169</v>
      </c>
      <c r="E143" s="56" t="s">
        <v>169</v>
      </c>
      <c r="F143" s="46"/>
      <c r="G143" s="46"/>
      <c r="H143" s="46"/>
      <c r="I143" s="46"/>
      <c r="J143" s="46"/>
      <c r="K143" s="46"/>
      <c r="L143" s="46"/>
    </row>
    <row r="144" spans="2:12" x14ac:dyDescent="0.3">
      <c r="B144" s="66" t="s">
        <v>25</v>
      </c>
      <c r="C144" s="66" t="s">
        <v>99</v>
      </c>
      <c r="D144" s="57" t="s">
        <v>169</v>
      </c>
      <c r="E144" s="56" t="s">
        <v>169</v>
      </c>
      <c r="F144" s="46"/>
      <c r="G144" s="46"/>
      <c r="H144" s="46"/>
      <c r="I144" s="46"/>
      <c r="J144" s="46"/>
      <c r="K144" s="46"/>
      <c r="L144" s="46"/>
    </row>
    <row r="145" spans="2:12" x14ac:dyDescent="0.3">
      <c r="B145" s="66" t="s">
        <v>25</v>
      </c>
      <c r="C145" s="66" t="s">
        <v>100</v>
      </c>
      <c r="D145" s="57">
        <v>8</v>
      </c>
      <c r="E145" s="56">
        <v>396</v>
      </c>
      <c r="F145" s="46"/>
      <c r="G145" s="46"/>
      <c r="H145" s="46"/>
      <c r="I145" s="46"/>
      <c r="J145" s="46"/>
      <c r="K145" s="46"/>
      <c r="L145" s="46"/>
    </row>
    <row r="146" spans="2:12" x14ac:dyDescent="0.3">
      <c r="B146" s="66" t="s">
        <v>25</v>
      </c>
      <c r="C146" s="66" t="s">
        <v>101</v>
      </c>
      <c r="D146" s="57" t="s">
        <v>169</v>
      </c>
      <c r="E146" s="58" t="s">
        <v>169</v>
      </c>
      <c r="F146" s="46"/>
      <c r="G146" s="46"/>
      <c r="H146" s="46"/>
      <c r="I146" s="46"/>
      <c r="J146" s="46"/>
      <c r="K146" s="46"/>
      <c r="L146" s="46"/>
    </row>
    <row r="147" spans="2:12" x14ac:dyDescent="0.3">
      <c r="B147" s="66" t="s">
        <v>25</v>
      </c>
      <c r="C147" s="66" t="s">
        <v>102</v>
      </c>
      <c r="D147" s="57" t="s">
        <v>169</v>
      </c>
      <c r="E147" s="58" t="s">
        <v>169</v>
      </c>
      <c r="F147" s="46"/>
      <c r="G147" s="46"/>
      <c r="H147" s="46"/>
      <c r="I147" s="46"/>
      <c r="J147" s="46"/>
      <c r="K147" s="46"/>
      <c r="L147" s="46"/>
    </row>
    <row r="148" spans="2:12" x14ac:dyDescent="0.3">
      <c r="B148" s="66" t="s">
        <v>25</v>
      </c>
      <c r="C148" s="66" t="s">
        <v>103</v>
      </c>
      <c r="D148" s="57" t="s">
        <v>169</v>
      </c>
      <c r="E148" s="58" t="s">
        <v>169</v>
      </c>
      <c r="F148" s="46"/>
      <c r="G148" s="46"/>
      <c r="H148" s="46"/>
      <c r="I148" s="46"/>
      <c r="J148" s="46"/>
      <c r="K148" s="46"/>
      <c r="L148" s="46"/>
    </row>
    <row r="149" spans="2:12" x14ac:dyDescent="0.3">
      <c r="B149" s="66" t="s">
        <v>25</v>
      </c>
      <c r="C149" s="66" t="s">
        <v>104</v>
      </c>
      <c r="D149" s="57" t="s">
        <v>169</v>
      </c>
      <c r="E149" s="58" t="s">
        <v>169</v>
      </c>
      <c r="F149" s="46"/>
      <c r="G149" s="46"/>
      <c r="H149" s="46"/>
      <c r="I149" s="46"/>
      <c r="J149" s="46"/>
      <c r="K149" s="46"/>
      <c r="L149" s="46"/>
    </row>
    <row r="150" spans="2:12" x14ac:dyDescent="0.3">
      <c r="B150" s="66" t="s">
        <v>25</v>
      </c>
      <c r="C150" s="66" t="s">
        <v>105</v>
      </c>
      <c r="D150" s="57" t="s">
        <v>169</v>
      </c>
      <c r="E150" s="58" t="s">
        <v>169</v>
      </c>
      <c r="F150" s="46"/>
      <c r="G150" s="46"/>
      <c r="H150" s="46"/>
      <c r="I150" s="46"/>
      <c r="J150" s="46"/>
      <c r="K150" s="46"/>
      <c r="L150" s="46"/>
    </row>
    <row r="151" spans="2:12" x14ac:dyDescent="0.3">
      <c r="B151" s="98"/>
      <c r="C151" s="98"/>
      <c r="D151" s="98"/>
      <c r="E151" s="99"/>
      <c r="F151" s="46"/>
      <c r="G151" s="46"/>
      <c r="H151" s="46"/>
      <c r="I151" s="46"/>
      <c r="J151" s="46"/>
      <c r="K151" s="46"/>
      <c r="L151" s="46"/>
    </row>
    <row r="152" spans="2:12" x14ac:dyDescent="0.3">
      <c r="B152" s="10" t="s">
        <v>204</v>
      </c>
      <c r="C152" s="98"/>
      <c r="D152" s="98"/>
      <c r="E152" s="99"/>
      <c r="F152" s="46"/>
      <c r="G152" s="46"/>
      <c r="H152" s="46"/>
      <c r="I152" s="46"/>
      <c r="J152" s="46"/>
      <c r="K152" s="46"/>
      <c r="L152" s="46"/>
    </row>
    <row r="153" spans="2:12" x14ac:dyDescent="0.3">
      <c r="B153" s="98"/>
      <c r="C153" s="98"/>
      <c r="D153" s="98"/>
      <c r="E153" s="99"/>
      <c r="F153" s="46"/>
      <c r="G153" s="46"/>
      <c r="H153" s="46"/>
      <c r="I153" s="46"/>
      <c r="J153" s="46"/>
      <c r="K153" s="46"/>
      <c r="L153" s="46"/>
    </row>
    <row r="154" spans="2:12" x14ac:dyDescent="0.3">
      <c r="B154" s="96" t="s">
        <v>208</v>
      </c>
      <c r="C154" s="98"/>
      <c r="D154" s="98"/>
      <c r="E154" s="99"/>
      <c r="F154" s="46"/>
      <c r="G154" s="46"/>
      <c r="H154" s="46"/>
      <c r="I154" s="46"/>
      <c r="J154" s="46"/>
      <c r="K154" s="46"/>
      <c r="L154" s="46"/>
    </row>
    <row r="155" spans="2:12" x14ac:dyDescent="0.3">
      <c r="B155" s="98"/>
      <c r="C155" s="98"/>
      <c r="D155" s="98"/>
      <c r="E155" s="99"/>
      <c r="F155" s="46"/>
      <c r="G155" s="46"/>
      <c r="H155" s="46"/>
      <c r="I155" s="46"/>
      <c r="J155" s="46"/>
      <c r="K155" s="46"/>
      <c r="L155" s="46"/>
    </row>
    <row r="156" spans="2:12" x14ac:dyDescent="0.3">
      <c r="B156" s="7" t="s">
        <v>162</v>
      </c>
      <c r="C156" s="7" t="s">
        <v>32</v>
      </c>
      <c r="D156" s="7" t="s">
        <v>190</v>
      </c>
      <c r="E156" s="7" t="s">
        <v>13</v>
      </c>
      <c r="F156" s="46"/>
      <c r="G156" s="46"/>
      <c r="H156" s="46"/>
      <c r="I156" s="46"/>
      <c r="J156" s="46"/>
      <c r="K156" s="46"/>
      <c r="L156" s="46"/>
    </row>
    <row r="157" spans="2:12" x14ac:dyDescent="0.3">
      <c r="B157" s="66" t="s">
        <v>26</v>
      </c>
      <c r="C157" s="66" t="s">
        <v>106</v>
      </c>
      <c r="D157" s="55">
        <v>213</v>
      </c>
      <c r="E157" s="54">
        <v>651.29999999999995</v>
      </c>
      <c r="F157" s="46"/>
      <c r="G157" s="46"/>
      <c r="H157" s="46"/>
      <c r="I157" s="46"/>
      <c r="J157" s="46"/>
      <c r="K157" s="46"/>
      <c r="L157" s="46"/>
    </row>
    <row r="158" spans="2:12" x14ac:dyDescent="0.3">
      <c r="B158" s="66" t="s">
        <v>26</v>
      </c>
      <c r="C158" s="66" t="s">
        <v>107</v>
      </c>
      <c r="D158" s="57">
        <v>278</v>
      </c>
      <c r="E158" s="56">
        <v>617.9</v>
      </c>
      <c r="F158" s="46"/>
      <c r="G158" s="46"/>
      <c r="H158" s="46"/>
      <c r="I158" s="46"/>
      <c r="J158" s="46"/>
      <c r="K158" s="46"/>
      <c r="L158" s="46"/>
    </row>
    <row r="159" spans="2:12" x14ac:dyDescent="0.3">
      <c r="B159" s="66" t="s">
        <v>26</v>
      </c>
      <c r="C159" s="66" t="s">
        <v>108</v>
      </c>
      <c r="D159" s="57">
        <v>221</v>
      </c>
      <c r="E159" s="56">
        <v>637.1</v>
      </c>
      <c r="F159" s="46"/>
      <c r="G159" s="46"/>
      <c r="H159" s="46"/>
      <c r="I159" s="46"/>
      <c r="J159" s="46"/>
      <c r="K159" s="46"/>
      <c r="L159" s="46"/>
    </row>
    <row r="160" spans="2:12" x14ac:dyDescent="0.3">
      <c r="B160" s="66" t="s">
        <v>26</v>
      </c>
      <c r="C160" s="66" t="s">
        <v>109</v>
      </c>
      <c r="D160" s="57">
        <v>216</v>
      </c>
      <c r="E160" s="56">
        <v>571.20000000000005</v>
      </c>
      <c r="F160" s="46"/>
      <c r="G160" s="46"/>
      <c r="H160" s="46"/>
      <c r="I160" s="46"/>
      <c r="J160" s="46"/>
      <c r="K160" s="46"/>
      <c r="L160" s="46"/>
    </row>
    <row r="161" spans="2:12" x14ac:dyDescent="0.3">
      <c r="B161" s="66" t="s">
        <v>26</v>
      </c>
      <c r="C161" s="66" t="s">
        <v>110</v>
      </c>
      <c r="D161" s="57">
        <v>62</v>
      </c>
      <c r="E161" s="56">
        <v>530.4</v>
      </c>
      <c r="F161" s="46"/>
      <c r="G161" s="46"/>
      <c r="H161" s="46"/>
      <c r="I161" s="46"/>
      <c r="J161" s="46"/>
      <c r="K161" s="46"/>
      <c r="L161" s="46"/>
    </row>
    <row r="162" spans="2:12" x14ac:dyDescent="0.3">
      <c r="B162" s="66" t="s">
        <v>26</v>
      </c>
      <c r="C162" s="66" t="s">
        <v>111</v>
      </c>
      <c r="D162" s="57" t="s">
        <v>169</v>
      </c>
      <c r="E162" s="56" t="s">
        <v>169</v>
      </c>
      <c r="F162" s="46"/>
      <c r="G162" s="46"/>
      <c r="H162" s="46"/>
      <c r="I162" s="46"/>
      <c r="J162" s="46"/>
      <c r="K162" s="46"/>
      <c r="L162" s="46"/>
    </row>
    <row r="163" spans="2:12" x14ac:dyDescent="0.3">
      <c r="B163" s="66" t="s">
        <v>26</v>
      </c>
      <c r="C163" s="66" t="s">
        <v>112</v>
      </c>
      <c r="D163" s="57" t="s">
        <v>169</v>
      </c>
      <c r="E163" s="56" t="s">
        <v>169</v>
      </c>
      <c r="F163" s="46"/>
      <c r="G163" s="46"/>
      <c r="H163" s="46"/>
      <c r="I163" s="46"/>
      <c r="J163" s="46"/>
      <c r="K163" s="46"/>
      <c r="L163" s="46"/>
    </row>
    <row r="164" spans="2:12" x14ac:dyDescent="0.3">
      <c r="B164" s="66" t="s">
        <v>26</v>
      </c>
      <c r="C164" s="66" t="s">
        <v>113</v>
      </c>
      <c r="D164" s="57" t="s">
        <v>169</v>
      </c>
      <c r="E164" s="56" t="s">
        <v>169</v>
      </c>
      <c r="F164" s="46"/>
      <c r="G164" s="46"/>
      <c r="H164" s="46"/>
      <c r="I164" s="46"/>
      <c r="J164" s="46"/>
      <c r="K164" s="46"/>
      <c r="L164" s="46"/>
    </row>
    <row r="165" spans="2:12" x14ac:dyDescent="0.3">
      <c r="B165" s="66" t="s">
        <v>26</v>
      </c>
      <c r="C165" s="66" t="s">
        <v>114</v>
      </c>
      <c r="D165" s="57" t="s">
        <v>169</v>
      </c>
      <c r="E165" s="56" t="s">
        <v>169</v>
      </c>
      <c r="F165" s="46"/>
      <c r="G165" s="46"/>
      <c r="H165" s="46"/>
      <c r="I165" s="46"/>
      <c r="J165" s="46"/>
      <c r="K165" s="46"/>
      <c r="L165" s="46"/>
    </row>
    <row r="166" spans="2:12" x14ac:dyDescent="0.3">
      <c r="B166" s="66" t="s">
        <v>26</v>
      </c>
      <c r="C166" s="66" t="s">
        <v>115</v>
      </c>
      <c r="D166" s="57" t="s">
        <v>169</v>
      </c>
      <c r="E166" s="56" t="s">
        <v>169</v>
      </c>
      <c r="F166" s="46"/>
      <c r="G166" s="46"/>
      <c r="H166" s="46"/>
      <c r="I166" s="46"/>
      <c r="J166" s="46"/>
      <c r="K166" s="46"/>
      <c r="L166" s="46"/>
    </row>
    <row r="167" spans="2:12" x14ac:dyDescent="0.3">
      <c r="B167" s="66" t="s">
        <v>26</v>
      </c>
      <c r="C167" s="66" t="s">
        <v>116</v>
      </c>
      <c r="D167" s="57">
        <v>8</v>
      </c>
      <c r="E167" s="56">
        <v>309.89999999999998</v>
      </c>
      <c r="F167" s="46"/>
      <c r="G167" s="46"/>
      <c r="H167" s="46"/>
      <c r="I167" s="46"/>
      <c r="J167" s="46"/>
      <c r="K167" s="46"/>
      <c r="L167" s="46"/>
    </row>
    <row r="168" spans="2:12" x14ac:dyDescent="0.3">
      <c r="B168" s="66" t="s">
        <v>26</v>
      </c>
      <c r="C168" s="66" t="s">
        <v>117</v>
      </c>
      <c r="D168" s="57" t="s">
        <v>169</v>
      </c>
      <c r="E168" s="56" t="s">
        <v>169</v>
      </c>
      <c r="F168" s="46"/>
      <c r="G168" s="46"/>
      <c r="H168" s="46"/>
      <c r="I168" s="46"/>
      <c r="J168" s="46"/>
      <c r="K168" s="46"/>
      <c r="L168" s="46"/>
    </row>
    <row r="169" spans="2:12" x14ac:dyDescent="0.3">
      <c r="B169" s="66" t="s">
        <v>26</v>
      </c>
      <c r="C169" s="66" t="s">
        <v>118</v>
      </c>
      <c r="D169" s="57">
        <v>13</v>
      </c>
      <c r="E169" s="56">
        <v>593.79999999999995</v>
      </c>
      <c r="F169" s="46"/>
      <c r="G169" s="46"/>
      <c r="H169" s="46"/>
      <c r="I169" s="46"/>
      <c r="J169" s="46"/>
      <c r="K169" s="46"/>
      <c r="L169" s="46"/>
    </row>
    <row r="170" spans="2:12" x14ac:dyDescent="0.3">
      <c r="B170" s="66" t="s">
        <v>26</v>
      </c>
      <c r="C170" s="66" t="s">
        <v>119</v>
      </c>
      <c r="D170" s="57" t="s">
        <v>169</v>
      </c>
      <c r="E170" s="56" t="s">
        <v>169</v>
      </c>
      <c r="F170" s="46"/>
      <c r="G170" s="46"/>
      <c r="H170" s="46"/>
      <c r="I170" s="46"/>
      <c r="J170" s="46"/>
      <c r="K170" s="46"/>
      <c r="L170" s="46"/>
    </row>
    <row r="171" spans="2:12" x14ac:dyDescent="0.3">
      <c r="B171" s="66" t="s">
        <v>26</v>
      </c>
      <c r="C171" s="66" t="s">
        <v>120</v>
      </c>
      <c r="D171" s="57">
        <v>8</v>
      </c>
      <c r="E171" s="56">
        <v>743.8</v>
      </c>
      <c r="F171" s="46"/>
      <c r="G171" s="46"/>
      <c r="H171" s="46"/>
      <c r="I171" s="46"/>
      <c r="J171" s="46"/>
      <c r="K171" s="46"/>
      <c r="L171" s="46"/>
    </row>
    <row r="172" spans="2:12" x14ac:dyDescent="0.3">
      <c r="B172" s="66" t="s">
        <v>26</v>
      </c>
      <c r="C172" s="66" t="s">
        <v>121</v>
      </c>
      <c r="D172" s="57">
        <v>6</v>
      </c>
      <c r="E172" s="56">
        <v>468.3</v>
      </c>
      <c r="F172" s="46"/>
      <c r="G172" s="46"/>
      <c r="H172" s="46"/>
      <c r="I172" s="46"/>
      <c r="J172" s="46"/>
      <c r="K172" s="46"/>
      <c r="L172" s="46"/>
    </row>
    <row r="173" spans="2:12" x14ac:dyDescent="0.3">
      <c r="B173" s="66" t="s">
        <v>26</v>
      </c>
      <c r="C173" s="66" t="s">
        <v>122</v>
      </c>
      <c r="D173" s="57" t="s">
        <v>169</v>
      </c>
      <c r="E173" s="56" t="s">
        <v>169</v>
      </c>
      <c r="F173" s="46"/>
      <c r="G173" s="46"/>
      <c r="H173" s="46"/>
      <c r="I173" s="46"/>
      <c r="J173" s="46"/>
      <c r="K173" s="46"/>
      <c r="L173" s="46"/>
    </row>
    <row r="174" spans="2:12" x14ac:dyDescent="0.3">
      <c r="B174" s="66" t="s">
        <v>26</v>
      </c>
      <c r="C174" s="66" t="s">
        <v>123</v>
      </c>
      <c r="D174" s="57">
        <v>64</v>
      </c>
      <c r="E174" s="56">
        <v>458.4</v>
      </c>
      <c r="F174" s="46"/>
      <c r="G174" s="46"/>
      <c r="H174" s="46"/>
      <c r="I174" s="46"/>
      <c r="J174" s="46"/>
      <c r="K174" s="46"/>
      <c r="L174" s="46"/>
    </row>
    <row r="175" spans="2:12" x14ac:dyDescent="0.3">
      <c r="B175" s="66" t="s">
        <v>26</v>
      </c>
      <c r="C175" s="66" t="s">
        <v>124</v>
      </c>
      <c r="D175" s="57">
        <v>11</v>
      </c>
      <c r="E175" s="56">
        <v>575.9</v>
      </c>
      <c r="F175" s="46"/>
      <c r="G175" s="46"/>
      <c r="H175" s="46"/>
      <c r="I175" s="46"/>
      <c r="J175" s="46"/>
      <c r="K175" s="46"/>
      <c r="L175" s="46"/>
    </row>
    <row r="176" spans="2:12" x14ac:dyDescent="0.3">
      <c r="B176" s="66" t="s">
        <v>26</v>
      </c>
      <c r="C176" s="66" t="s">
        <v>125</v>
      </c>
      <c r="D176" s="57" t="s">
        <v>169</v>
      </c>
      <c r="E176" s="56" t="s">
        <v>169</v>
      </c>
      <c r="F176" s="46"/>
      <c r="G176" s="46"/>
      <c r="H176" s="46"/>
      <c r="I176" s="46"/>
      <c r="J176" s="46"/>
      <c r="K176" s="46"/>
      <c r="L176" s="46"/>
    </row>
    <row r="177" spans="2:12" x14ac:dyDescent="0.3">
      <c r="B177" s="66" t="s">
        <v>26</v>
      </c>
      <c r="C177" s="66" t="s">
        <v>126</v>
      </c>
      <c r="D177" s="57">
        <v>10</v>
      </c>
      <c r="E177" s="56">
        <v>428.3</v>
      </c>
      <c r="F177" s="46"/>
      <c r="G177" s="46"/>
      <c r="H177" s="46"/>
      <c r="I177" s="46"/>
      <c r="J177" s="46"/>
      <c r="K177" s="46"/>
      <c r="L177" s="46"/>
    </row>
    <row r="178" spans="2:12" x14ac:dyDescent="0.3">
      <c r="B178" s="98"/>
      <c r="C178" s="98"/>
      <c r="D178" s="98"/>
      <c r="E178" s="99"/>
      <c r="F178" s="46"/>
      <c r="G178" s="46"/>
      <c r="H178" s="46"/>
      <c r="I178" s="46"/>
      <c r="J178" s="46"/>
      <c r="K178" s="46"/>
      <c r="L178" s="46"/>
    </row>
    <row r="179" spans="2:12" x14ac:dyDescent="0.3">
      <c r="B179" s="10" t="s">
        <v>204</v>
      </c>
      <c r="C179" s="98"/>
      <c r="D179" s="98"/>
      <c r="E179" s="99"/>
      <c r="F179" s="46"/>
      <c r="G179" s="46"/>
      <c r="H179" s="46"/>
      <c r="I179" s="46"/>
      <c r="J179" s="46"/>
      <c r="K179" s="46"/>
      <c r="L179" s="46"/>
    </row>
    <row r="180" spans="2:12" x14ac:dyDescent="0.3">
      <c r="B180" s="98"/>
      <c r="C180" s="98"/>
      <c r="D180" s="98"/>
      <c r="E180" s="99"/>
      <c r="F180" s="46"/>
      <c r="G180" s="46"/>
      <c r="H180" s="46"/>
      <c r="I180" s="46"/>
      <c r="J180" s="46"/>
      <c r="K180" s="46"/>
      <c r="L180" s="46"/>
    </row>
    <row r="181" spans="2:12" x14ac:dyDescent="0.3">
      <c r="B181" s="96" t="s">
        <v>209</v>
      </c>
      <c r="C181" s="98"/>
      <c r="D181" s="98"/>
      <c r="E181" s="99"/>
      <c r="F181" s="46"/>
      <c r="G181" s="46"/>
      <c r="H181" s="46"/>
      <c r="I181" s="46"/>
      <c r="J181" s="46"/>
      <c r="K181" s="46"/>
      <c r="L181" s="46"/>
    </row>
    <row r="182" spans="2:12" x14ac:dyDescent="0.3">
      <c r="B182" s="98"/>
      <c r="C182" s="98"/>
      <c r="D182" s="98"/>
      <c r="E182" s="99"/>
      <c r="F182" s="46"/>
      <c r="G182" s="46"/>
      <c r="H182" s="46"/>
      <c r="I182" s="46"/>
      <c r="J182" s="46"/>
      <c r="K182" s="46"/>
      <c r="L182" s="46"/>
    </row>
    <row r="183" spans="2:12" x14ac:dyDescent="0.3">
      <c r="B183" s="7" t="s">
        <v>162</v>
      </c>
      <c r="C183" s="7" t="s">
        <v>32</v>
      </c>
      <c r="D183" s="7" t="s">
        <v>190</v>
      </c>
      <c r="E183" s="7" t="s">
        <v>13</v>
      </c>
      <c r="F183" s="46"/>
      <c r="G183" s="46"/>
      <c r="H183" s="46"/>
      <c r="I183" s="46"/>
      <c r="J183" s="46"/>
      <c r="K183" s="46"/>
      <c r="L183" s="46"/>
    </row>
    <row r="184" spans="2:12" x14ac:dyDescent="0.3">
      <c r="B184" s="66" t="s">
        <v>27</v>
      </c>
      <c r="C184" s="66" t="s">
        <v>37</v>
      </c>
      <c r="D184" s="63" t="s">
        <v>169</v>
      </c>
      <c r="E184" s="54" t="s">
        <v>169</v>
      </c>
      <c r="F184" s="46"/>
      <c r="G184" s="46"/>
      <c r="H184" s="46"/>
      <c r="I184" s="46"/>
      <c r="J184" s="46"/>
      <c r="K184" s="46"/>
      <c r="L184" s="46"/>
    </row>
    <row r="185" spans="2:12" x14ac:dyDescent="0.3">
      <c r="B185" s="66" t="s">
        <v>27</v>
      </c>
      <c r="C185" s="66" t="s">
        <v>38</v>
      </c>
      <c r="D185" s="64">
        <v>584</v>
      </c>
      <c r="E185" s="56">
        <v>643.4</v>
      </c>
      <c r="F185" s="46"/>
      <c r="G185" s="46"/>
      <c r="H185" s="46"/>
      <c r="I185" s="46"/>
      <c r="J185" s="46"/>
      <c r="K185" s="46"/>
      <c r="L185" s="46"/>
    </row>
    <row r="186" spans="2:12" x14ac:dyDescent="0.3">
      <c r="B186" s="66" t="s">
        <v>27</v>
      </c>
      <c r="C186" s="66" t="s">
        <v>39</v>
      </c>
      <c r="D186" s="64">
        <v>438</v>
      </c>
      <c r="E186" s="56">
        <v>576.79999999999995</v>
      </c>
      <c r="F186" s="46"/>
      <c r="G186" s="46"/>
      <c r="H186" s="46"/>
      <c r="I186" s="46"/>
      <c r="J186" s="46"/>
      <c r="K186" s="46"/>
      <c r="L186" s="46"/>
    </row>
    <row r="187" spans="2:12" x14ac:dyDescent="0.3">
      <c r="B187" s="66" t="s">
        <v>27</v>
      </c>
      <c r="C187" s="66" t="s">
        <v>40</v>
      </c>
      <c r="D187" s="64">
        <v>384</v>
      </c>
      <c r="E187" s="56">
        <v>512</v>
      </c>
      <c r="F187" s="46"/>
      <c r="G187" s="46"/>
      <c r="H187" s="46"/>
      <c r="I187" s="46"/>
      <c r="J187" s="46"/>
      <c r="K187" s="46"/>
      <c r="L187" s="46"/>
    </row>
    <row r="188" spans="2:12" x14ac:dyDescent="0.3">
      <c r="B188" s="66" t="s">
        <v>27</v>
      </c>
      <c r="C188" s="66" t="s">
        <v>41</v>
      </c>
      <c r="D188" s="64">
        <v>271</v>
      </c>
      <c r="E188" s="56">
        <v>536</v>
      </c>
      <c r="F188" s="46"/>
      <c r="G188" s="46"/>
      <c r="H188" s="46"/>
      <c r="I188" s="46"/>
      <c r="J188" s="46"/>
      <c r="K188" s="46"/>
      <c r="L188" s="46"/>
    </row>
    <row r="189" spans="2:12" x14ac:dyDescent="0.3">
      <c r="B189" s="66" t="s">
        <v>27</v>
      </c>
      <c r="C189" s="66" t="s">
        <v>42</v>
      </c>
      <c r="D189" s="64">
        <v>395</v>
      </c>
      <c r="E189" s="56">
        <v>547.20000000000005</v>
      </c>
      <c r="F189" s="46"/>
      <c r="G189" s="46"/>
      <c r="H189" s="46"/>
      <c r="I189" s="46"/>
      <c r="J189" s="46"/>
      <c r="K189" s="46"/>
      <c r="L189" s="46"/>
    </row>
    <row r="190" spans="2:12" x14ac:dyDescent="0.3">
      <c r="B190" s="66" t="s">
        <v>27</v>
      </c>
      <c r="C190" s="66" t="s">
        <v>43</v>
      </c>
      <c r="D190" s="64">
        <v>576</v>
      </c>
      <c r="E190" s="56">
        <v>623</v>
      </c>
      <c r="F190" s="46"/>
      <c r="G190" s="46"/>
      <c r="H190" s="46"/>
      <c r="I190" s="46"/>
      <c r="J190" s="46"/>
      <c r="K190" s="46"/>
      <c r="L190" s="46"/>
    </row>
    <row r="191" spans="2:12" x14ac:dyDescent="0.3">
      <c r="B191" s="66" t="s">
        <v>27</v>
      </c>
      <c r="C191" s="66" t="s">
        <v>44</v>
      </c>
      <c r="D191" s="64">
        <v>167</v>
      </c>
      <c r="E191" s="56">
        <v>584.9</v>
      </c>
      <c r="F191" s="46"/>
      <c r="G191" s="46"/>
      <c r="H191" s="46"/>
      <c r="I191" s="46"/>
      <c r="J191" s="46"/>
      <c r="K191" s="46"/>
      <c r="L191" s="46"/>
    </row>
    <row r="192" spans="2:12" x14ac:dyDescent="0.3">
      <c r="B192" s="66" t="s">
        <v>27</v>
      </c>
      <c r="C192" s="66" t="s">
        <v>45</v>
      </c>
      <c r="D192" s="63" t="s">
        <v>169</v>
      </c>
      <c r="E192" s="54" t="s">
        <v>169</v>
      </c>
      <c r="F192" s="46"/>
      <c r="G192" s="46"/>
      <c r="H192" s="46"/>
      <c r="I192" s="46"/>
      <c r="J192" s="46"/>
      <c r="K192" s="46"/>
      <c r="L192" s="46"/>
    </row>
    <row r="193" spans="2:12" x14ac:dyDescent="0.3">
      <c r="B193" s="66" t="s">
        <v>27</v>
      </c>
      <c r="C193" s="66" t="s">
        <v>46</v>
      </c>
      <c r="D193" s="64">
        <v>6</v>
      </c>
      <c r="E193" s="56">
        <v>434.2</v>
      </c>
      <c r="F193" s="46"/>
      <c r="G193" s="46"/>
      <c r="H193" s="46"/>
      <c r="I193" s="46"/>
      <c r="J193" s="46"/>
      <c r="K193" s="46"/>
      <c r="L193" s="46"/>
    </row>
    <row r="194" spans="2:12" x14ac:dyDescent="0.3">
      <c r="B194" s="66" t="s">
        <v>27</v>
      </c>
      <c r="C194" s="66" t="s">
        <v>47</v>
      </c>
      <c r="D194" s="64">
        <v>15</v>
      </c>
      <c r="E194" s="56">
        <v>404.3</v>
      </c>
      <c r="F194" s="46"/>
      <c r="G194" s="46"/>
      <c r="H194" s="46"/>
      <c r="I194" s="46"/>
      <c r="J194" s="46"/>
      <c r="K194" s="46"/>
      <c r="L194" s="46"/>
    </row>
    <row r="195" spans="2:12" x14ac:dyDescent="0.3">
      <c r="B195" s="66" t="s">
        <v>27</v>
      </c>
      <c r="C195" s="66" t="s">
        <v>48</v>
      </c>
      <c r="D195" s="64">
        <v>8</v>
      </c>
      <c r="E195" s="56">
        <v>686.9</v>
      </c>
      <c r="F195" s="46"/>
      <c r="G195" s="46"/>
      <c r="H195" s="46"/>
      <c r="I195" s="46"/>
      <c r="J195" s="46"/>
      <c r="K195" s="46"/>
      <c r="L195" s="46"/>
    </row>
    <row r="196" spans="2:12" x14ac:dyDescent="0.3">
      <c r="B196" s="66" t="s">
        <v>27</v>
      </c>
      <c r="C196" s="66" t="s">
        <v>49</v>
      </c>
      <c r="D196" s="64">
        <v>10</v>
      </c>
      <c r="E196" s="56">
        <v>417.5</v>
      </c>
      <c r="F196" s="46"/>
      <c r="G196" s="46"/>
      <c r="H196" s="46"/>
      <c r="I196" s="46"/>
      <c r="J196" s="46"/>
      <c r="K196" s="46"/>
      <c r="L196" s="46"/>
    </row>
    <row r="197" spans="2:12" x14ac:dyDescent="0.3">
      <c r="B197" s="66" t="s">
        <v>27</v>
      </c>
      <c r="C197" s="66" t="s">
        <v>50</v>
      </c>
      <c r="D197" s="64">
        <v>10</v>
      </c>
      <c r="E197" s="56">
        <v>700.8</v>
      </c>
      <c r="F197" s="46"/>
      <c r="G197" s="46"/>
      <c r="H197" s="46"/>
      <c r="I197" s="46"/>
      <c r="J197" s="46"/>
      <c r="K197" s="46"/>
      <c r="L197" s="46"/>
    </row>
    <row r="198" spans="2:12" x14ac:dyDescent="0.3">
      <c r="B198" s="66" t="s">
        <v>27</v>
      </c>
      <c r="C198" s="66" t="s">
        <v>51</v>
      </c>
      <c r="D198" s="64" t="s">
        <v>169</v>
      </c>
      <c r="E198" s="56" t="s">
        <v>169</v>
      </c>
      <c r="F198" s="46"/>
      <c r="G198" s="46"/>
      <c r="H198" s="46"/>
      <c r="I198" s="46"/>
      <c r="J198" s="46"/>
      <c r="K198" s="46"/>
      <c r="L198" s="46"/>
    </row>
    <row r="199" spans="2:12" x14ac:dyDescent="0.3">
      <c r="B199" s="66" t="s">
        <v>27</v>
      </c>
      <c r="C199" s="66" t="s">
        <v>52</v>
      </c>
      <c r="D199" s="64">
        <v>8</v>
      </c>
      <c r="E199" s="56">
        <v>747.5</v>
      </c>
      <c r="F199" s="46"/>
      <c r="G199" s="46"/>
      <c r="H199" s="46"/>
      <c r="I199" s="46"/>
      <c r="J199" s="46"/>
      <c r="K199" s="46"/>
      <c r="L199" s="46"/>
    </row>
    <row r="200" spans="2:12" x14ac:dyDescent="0.3">
      <c r="B200" s="66" t="s">
        <v>27</v>
      </c>
      <c r="C200" s="66" t="s">
        <v>53</v>
      </c>
      <c r="D200" s="65">
        <v>10</v>
      </c>
      <c r="E200" s="100">
        <v>585</v>
      </c>
      <c r="F200" s="46"/>
      <c r="G200" s="46"/>
      <c r="H200" s="46"/>
      <c r="I200" s="46"/>
      <c r="J200" s="46"/>
      <c r="K200" s="46"/>
      <c r="L200" s="46"/>
    </row>
    <row r="201" spans="2:12" x14ac:dyDescent="0.3">
      <c r="B201" s="98"/>
      <c r="C201" s="98"/>
      <c r="D201" s="98"/>
      <c r="E201" s="99"/>
      <c r="F201" s="46"/>
      <c r="G201" s="46"/>
      <c r="H201" s="46"/>
      <c r="I201" s="46"/>
      <c r="J201" s="46"/>
      <c r="K201" s="46"/>
      <c r="L201" s="46"/>
    </row>
    <row r="202" spans="2:12" x14ac:dyDescent="0.3">
      <c r="B202" s="10" t="s">
        <v>204</v>
      </c>
      <c r="C202" s="98"/>
      <c r="D202" s="98"/>
      <c r="E202" s="99"/>
      <c r="F202" s="46"/>
      <c r="G202" s="46"/>
      <c r="H202" s="46"/>
      <c r="I202" s="46"/>
      <c r="J202" s="46"/>
      <c r="K202" s="46"/>
      <c r="L202" s="46"/>
    </row>
    <row r="203" spans="2:12" x14ac:dyDescent="0.3">
      <c r="B203" s="98"/>
      <c r="C203" s="98"/>
      <c r="D203" s="98"/>
      <c r="E203" s="99"/>
      <c r="F203" s="46"/>
      <c r="G203" s="46"/>
      <c r="H203" s="46"/>
      <c r="I203" s="46"/>
      <c r="J203" s="46"/>
      <c r="K203" s="46"/>
      <c r="L203" s="46"/>
    </row>
    <row r="204" spans="2:12" x14ac:dyDescent="0.3">
      <c r="B204" s="96" t="s">
        <v>210</v>
      </c>
      <c r="C204" s="98"/>
      <c r="D204" s="98"/>
      <c r="E204" s="99"/>
      <c r="F204" s="46"/>
      <c r="G204" s="46"/>
      <c r="H204" s="46"/>
      <c r="I204" s="46"/>
      <c r="J204" s="46"/>
      <c r="K204" s="46"/>
      <c r="L204" s="46"/>
    </row>
    <row r="205" spans="2:12" x14ac:dyDescent="0.3">
      <c r="B205" s="98"/>
      <c r="C205" s="98"/>
      <c r="D205" s="98"/>
      <c r="E205" s="99"/>
      <c r="F205" s="46"/>
      <c r="G205" s="46"/>
      <c r="H205" s="46"/>
      <c r="I205" s="46"/>
      <c r="J205" s="46"/>
      <c r="K205" s="46"/>
      <c r="L205" s="46"/>
    </row>
    <row r="206" spans="2:12" x14ac:dyDescent="0.3">
      <c r="B206" s="7" t="s">
        <v>162</v>
      </c>
      <c r="C206" s="7" t="s">
        <v>32</v>
      </c>
      <c r="D206" s="7" t="s">
        <v>190</v>
      </c>
      <c r="E206" s="7" t="s">
        <v>13</v>
      </c>
      <c r="F206" s="46"/>
      <c r="G206" s="46"/>
      <c r="H206" s="46"/>
      <c r="I206" s="46"/>
      <c r="J206" s="46"/>
      <c r="K206" s="46"/>
      <c r="L206" s="46"/>
    </row>
    <row r="207" spans="2:12" x14ac:dyDescent="0.3">
      <c r="B207" s="66" t="s">
        <v>28</v>
      </c>
      <c r="C207" s="66" t="s">
        <v>127</v>
      </c>
      <c r="D207" s="63">
        <v>579</v>
      </c>
      <c r="E207" s="54">
        <v>749.2</v>
      </c>
      <c r="F207" s="46"/>
      <c r="G207" s="46"/>
      <c r="H207" s="46"/>
      <c r="I207" s="46"/>
      <c r="J207" s="46"/>
      <c r="K207" s="46"/>
      <c r="L207" s="46"/>
    </row>
    <row r="208" spans="2:12" x14ac:dyDescent="0.3">
      <c r="B208" s="66" t="s">
        <v>28</v>
      </c>
      <c r="C208" s="66" t="s">
        <v>128</v>
      </c>
      <c r="D208" s="64">
        <v>561</v>
      </c>
      <c r="E208" s="56">
        <v>625.9</v>
      </c>
      <c r="F208" s="46"/>
      <c r="G208" s="46"/>
      <c r="H208" s="46"/>
      <c r="I208" s="46"/>
      <c r="J208" s="46"/>
      <c r="K208" s="46"/>
      <c r="L208" s="46"/>
    </row>
    <row r="209" spans="2:12" x14ac:dyDescent="0.3">
      <c r="B209" s="66" t="s">
        <v>28</v>
      </c>
      <c r="C209" s="66" t="s">
        <v>129</v>
      </c>
      <c r="D209" s="64">
        <v>424</v>
      </c>
      <c r="E209" s="56">
        <v>670.8</v>
      </c>
      <c r="F209" s="46"/>
      <c r="G209" s="46"/>
      <c r="H209" s="46"/>
      <c r="I209" s="46"/>
      <c r="J209" s="46"/>
      <c r="K209" s="46"/>
      <c r="L209" s="46"/>
    </row>
    <row r="210" spans="2:12" x14ac:dyDescent="0.3">
      <c r="B210" s="66" t="s">
        <v>28</v>
      </c>
      <c r="C210" s="66" t="s">
        <v>130</v>
      </c>
      <c r="D210" s="64">
        <v>552</v>
      </c>
      <c r="E210" s="56">
        <v>619.6</v>
      </c>
      <c r="F210" s="46"/>
      <c r="G210" s="46"/>
      <c r="H210" s="46"/>
      <c r="I210" s="46"/>
      <c r="J210" s="46"/>
      <c r="K210" s="46"/>
      <c r="L210" s="46"/>
    </row>
    <row r="211" spans="2:12" x14ac:dyDescent="0.3">
      <c r="B211" s="66" t="s">
        <v>28</v>
      </c>
      <c r="C211" s="66" t="s">
        <v>131</v>
      </c>
      <c r="D211" s="64">
        <v>459</v>
      </c>
      <c r="E211" s="56">
        <v>567.1</v>
      </c>
      <c r="F211" s="46"/>
      <c r="G211" s="46"/>
      <c r="H211" s="46"/>
      <c r="I211" s="46"/>
      <c r="J211" s="46"/>
      <c r="K211" s="46"/>
      <c r="L211" s="46"/>
    </row>
    <row r="212" spans="2:12" x14ac:dyDescent="0.3">
      <c r="B212" s="66" t="s">
        <v>28</v>
      </c>
      <c r="C212" s="66" t="s">
        <v>132</v>
      </c>
      <c r="D212" s="64">
        <v>441</v>
      </c>
      <c r="E212" s="56">
        <v>586.70000000000005</v>
      </c>
      <c r="F212" s="46"/>
      <c r="G212" s="46"/>
      <c r="H212" s="46"/>
      <c r="I212" s="46"/>
      <c r="J212" s="46"/>
      <c r="K212" s="46"/>
      <c r="L212" s="46"/>
    </row>
    <row r="213" spans="2:12" x14ac:dyDescent="0.3">
      <c r="B213" s="66" t="s">
        <v>28</v>
      </c>
      <c r="C213" s="66" t="s">
        <v>133</v>
      </c>
      <c r="D213" s="64">
        <v>293</v>
      </c>
      <c r="E213" s="56">
        <v>520.4</v>
      </c>
      <c r="F213" s="46"/>
      <c r="G213" s="46"/>
      <c r="H213" s="46"/>
      <c r="I213" s="46"/>
      <c r="J213" s="46"/>
      <c r="K213" s="46"/>
      <c r="L213" s="46"/>
    </row>
    <row r="214" spans="2:12" x14ac:dyDescent="0.3">
      <c r="B214" s="66" t="s">
        <v>28</v>
      </c>
      <c r="C214" s="66" t="s">
        <v>134</v>
      </c>
      <c r="D214" s="64">
        <v>285</v>
      </c>
      <c r="E214" s="56">
        <v>652.1</v>
      </c>
      <c r="F214" s="46"/>
      <c r="G214" s="46"/>
      <c r="H214" s="46"/>
      <c r="I214" s="46"/>
      <c r="J214" s="46"/>
      <c r="K214" s="46"/>
      <c r="L214" s="46"/>
    </row>
    <row r="215" spans="2:12" x14ac:dyDescent="0.3">
      <c r="B215" s="66" t="s">
        <v>28</v>
      </c>
      <c r="C215" s="66" t="s">
        <v>135</v>
      </c>
      <c r="D215" s="64">
        <v>236</v>
      </c>
      <c r="E215" s="56">
        <v>615</v>
      </c>
      <c r="F215" s="46"/>
      <c r="G215" s="46"/>
      <c r="H215" s="46"/>
      <c r="I215" s="46"/>
      <c r="J215" s="46"/>
      <c r="K215" s="46"/>
      <c r="L215" s="46"/>
    </row>
    <row r="216" spans="2:12" x14ac:dyDescent="0.3">
      <c r="B216" s="66" t="s">
        <v>28</v>
      </c>
      <c r="C216" s="66" t="s">
        <v>136</v>
      </c>
      <c r="D216" s="64">
        <v>464</v>
      </c>
      <c r="E216" s="56">
        <v>587</v>
      </c>
      <c r="F216" s="46"/>
      <c r="G216" s="46"/>
      <c r="H216" s="46"/>
      <c r="I216" s="46"/>
      <c r="J216" s="46"/>
      <c r="K216" s="46"/>
      <c r="L216" s="46"/>
    </row>
    <row r="217" spans="2:12" x14ac:dyDescent="0.3">
      <c r="B217" s="66" t="s">
        <v>28</v>
      </c>
      <c r="C217" s="66" t="s">
        <v>137</v>
      </c>
      <c r="D217" s="64">
        <v>248</v>
      </c>
      <c r="E217" s="56">
        <v>659.2</v>
      </c>
      <c r="F217" s="46"/>
      <c r="G217" s="46"/>
      <c r="H217" s="46"/>
      <c r="I217" s="46"/>
      <c r="J217" s="46"/>
      <c r="K217" s="46"/>
      <c r="L217" s="46"/>
    </row>
    <row r="218" spans="2:12" x14ac:dyDescent="0.3">
      <c r="B218" s="66" t="s">
        <v>28</v>
      </c>
      <c r="C218" s="66" t="s">
        <v>138</v>
      </c>
      <c r="D218" s="64">
        <v>71</v>
      </c>
      <c r="E218" s="56">
        <v>702.6</v>
      </c>
      <c r="F218" s="46"/>
      <c r="G218" s="46"/>
      <c r="H218" s="46"/>
      <c r="I218" s="46"/>
      <c r="J218" s="46"/>
      <c r="K218" s="46"/>
      <c r="L218" s="46"/>
    </row>
    <row r="219" spans="2:12" x14ac:dyDescent="0.3">
      <c r="B219" s="66" t="s">
        <v>28</v>
      </c>
      <c r="C219" s="66" t="s">
        <v>139</v>
      </c>
      <c r="D219" s="64">
        <v>61</v>
      </c>
      <c r="E219" s="56">
        <v>644</v>
      </c>
      <c r="F219" s="46"/>
      <c r="G219" s="46"/>
      <c r="H219" s="46"/>
      <c r="I219" s="46"/>
      <c r="J219" s="46"/>
      <c r="K219" s="46"/>
      <c r="L219" s="46"/>
    </row>
    <row r="220" spans="2:12" x14ac:dyDescent="0.3">
      <c r="B220" s="66" t="s">
        <v>28</v>
      </c>
      <c r="C220" s="66" t="s">
        <v>140</v>
      </c>
      <c r="D220" s="64">
        <v>97</v>
      </c>
      <c r="E220" s="56">
        <v>543.6</v>
      </c>
      <c r="F220" s="46"/>
      <c r="G220" s="46"/>
      <c r="H220" s="46"/>
      <c r="I220" s="46"/>
      <c r="J220" s="46"/>
      <c r="K220" s="46"/>
      <c r="L220" s="46"/>
    </row>
    <row r="221" spans="2:12" x14ac:dyDescent="0.3">
      <c r="B221" s="66" t="s">
        <v>28</v>
      </c>
      <c r="C221" s="66" t="s">
        <v>141</v>
      </c>
      <c r="D221" s="64">
        <v>73</v>
      </c>
      <c r="E221" s="56">
        <v>512.29999999999995</v>
      </c>
      <c r="F221" s="46"/>
      <c r="G221" s="46"/>
      <c r="H221" s="46"/>
      <c r="I221" s="46"/>
      <c r="J221" s="46"/>
      <c r="K221" s="46"/>
      <c r="L221" s="46"/>
    </row>
    <row r="222" spans="2:12" x14ac:dyDescent="0.3">
      <c r="B222" s="66" t="s">
        <v>28</v>
      </c>
      <c r="C222" s="66" t="s">
        <v>142</v>
      </c>
      <c r="D222" s="64">
        <v>30</v>
      </c>
      <c r="E222" s="56">
        <v>580.70000000000005</v>
      </c>
      <c r="F222" s="46"/>
      <c r="G222" s="46"/>
      <c r="H222" s="46"/>
      <c r="I222" s="46"/>
      <c r="J222" s="46"/>
      <c r="K222" s="46"/>
      <c r="L222" s="46"/>
    </row>
    <row r="223" spans="2:12" x14ac:dyDescent="0.3">
      <c r="B223" s="66" t="s">
        <v>28</v>
      </c>
      <c r="C223" s="66" t="s">
        <v>143</v>
      </c>
      <c r="D223" s="64" t="s">
        <v>169</v>
      </c>
      <c r="E223" s="56" t="s">
        <v>169</v>
      </c>
      <c r="F223" s="46"/>
      <c r="G223" s="46"/>
      <c r="H223" s="46"/>
      <c r="I223" s="46"/>
      <c r="J223" s="46"/>
      <c r="K223" s="46"/>
      <c r="L223" s="46"/>
    </row>
    <row r="224" spans="2:12" x14ac:dyDescent="0.3">
      <c r="B224" s="66" t="s">
        <v>28</v>
      </c>
      <c r="C224" s="66" t="s">
        <v>144</v>
      </c>
      <c r="D224" s="64">
        <v>41</v>
      </c>
      <c r="E224" s="56">
        <v>532.4</v>
      </c>
      <c r="F224" s="46"/>
      <c r="G224" s="46"/>
      <c r="H224" s="46"/>
      <c r="I224" s="46"/>
      <c r="J224" s="46"/>
      <c r="K224" s="46"/>
      <c r="L224" s="46"/>
    </row>
    <row r="225" spans="2:12" x14ac:dyDescent="0.3">
      <c r="B225" s="66" t="s">
        <v>28</v>
      </c>
      <c r="C225" s="66" t="s">
        <v>145</v>
      </c>
      <c r="D225" s="64" t="s">
        <v>169</v>
      </c>
      <c r="E225" s="56" t="s">
        <v>169</v>
      </c>
      <c r="F225" s="46"/>
      <c r="G225" s="46"/>
      <c r="H225" s="46"/>
      <c r="I225" s="46"/>
      <c r="J225" s="46"/>
      <c r="K225" s="46"/>
      <c r="L225" s="46"/>
    </row>
    <row r="226" spans="2:12" x14ac:dyDescent="0.3">
      <c r="B226" s="66" t="s">
        <v>28</v>
      </c>
      <c r="C226" s="66" t="s">
        <v>146</v>
      </c>
      <c r="D226" s="64">
        <v>15</v>
      </c>
      <c r="E226" s="56">
        <v>522.70000000000005</v>
      </c>
      <c r="F226" s="46"/>
      <c r="G226" s="46"/>
      <c r="H226" s="46"/>
      <c r="I226" s="46"/>
      <c r="J226" s="46"/>
      <c r="K226" s="46"/>
      <c r="L226" s="46"/>
    </row>
    <row r="227" spans="2:12" x14ac:dyDescent="0.3">
      <c r="B227" s="66" t="s">
        <v>28</v>
      </c>
      <c r="C227" s="66" t="s">
        <v>147</v>
      </c>
      <c r="D227" s="64">
        <v>26</v>
      </c>
      <c r="E227" s="56">
        <v>538.79999999999995</v>
      </c>
      <c r="F227" s="46"/>
      <c r="G227" s="46"/>
      <c r="H227" s="46"/>
      <c r="I227" s="46"/>
      <c r="J227" s="46"/>
      <c r="K227" s="46"/>
      <c r="L227" s="46"/>
    </row>
    <row r="228" spans="2:12" x14ac:dyDescent="0.3">
      <c r="B228" s="66" t="s">
        <v>28</v>
      </c>
      <c r="C228" s="66" t="s">
        <v>148</v>
      </c>
      <c r="D228" s="64">
        <v>12</v>
      </c>
      <c r="E228" s="56">
        <v>397.9</v>
      </c>
      <c r="F228" s="46"/>
      <c r="G228" s="46"/>
      <c r="H228" s="46"/>
      <c r="I228" s="46"/>
      <c r="J228" s="46"/>
      <c r="K228" s="46"/>
      <c r="L228" s="46"/>
    </row>
    <row r="229" spans="2:12" x14ac:dyDescent="0.3">
      <c r="B229" s="66" t="s">
        <v>28</v>
      </c>
      <c r="C229" s="66" t="s">
        <v>149</v>
      </c>
      <c r="D229" s="64">
        <v>9</v>
      </c>
      <c r="E229" s="56">
        <v>465.6</v>
      </c>
      <c r="F229" s="46"/>
      <c r="G229" s="46"/>
      <c r="H229" s="46"/>
      <c r="I229" s="46"/>
      <c r="J229" s="46"/>
      <c r="K229" s="46"/>
      <c r="L229" s="46"/>
    </row>
    <row r="230" spans="2:12" x14ac:dyDescent="0.3">
      <c r="B230" s="66" t="s">
        <v>28</v>
      </c>
      <c r="C230" s="66" t="s">
        <v>150</v>
      </c>
      <c r="D230" s="64">
        <v>14</v>
      </c>
      <c r="E230" s="56">
        <v>771.9</v>
      </c>
      <c r="F230" s="46"/>
      <c r="G230" s="46"/>
      <c r="H230" s="46"/>
      <c r="I230" s="46"/>
      <c r="J230" s="46"/>
      <c r="K230" s="46"/>
      <c r="L230" s="46"/>
    </row>
    <row r="231" spans="2:12" x14ac:dyDescent="0.3">
      <c r="B231" s="66" t="s">
        <v>28</v>
      </c>
      <c r="C231" s="66" t="s">
        <v>151</v>
      </c>
      <c r="D231" s="64">
        <v>22</v>
      </c>
      <c r="E231" s="56">
        <v>1181.8</v>
      </c>
      <c r="F231" s="46"/>
      <c r="G231" s="46"/>
      <c r="H231" s="46"/>
      <c r="I231" s="46"/>
      <c r="J231" s="46"/>
      <c r="K231" s="46"/>
      <c r="L231" s="46"/>
    </row>
    <row r="232" spans="2:12" x14ac:dyDescent="0.3">
      <c r="B232" s="66" t="s">
        <v>28</v>
      </c>
      <c r="C232" s="66" t="s">
        <v>152</v>
      </c>
      <c r="D232" s="64" t="s">
        <v>169</v>
      </c>
      <c r="E232" s="56" t="s">
        <v>169</v>
      </c>
      <c r="F232" s="46"/>
      <c r="G232" s="46"/>
      <c r="H232" s="46"/>
      <c r="I232" s="46"/>
      <c r="J232" s="46"/>
      <c r="K232" s="46"/>
      <c r="L232" s="46"/>
    </row>
    <row r="233" spans="2:12" x14ac:dyDescent="0.3">
      <c r="B233" s="66" t="s">
        <v>28</v>
      </c>
      <c r="C233" s="66" t="s">
        <v>153</v>
      </c>
      <c r="D233" s="64">
        <v>27</v>
      </c>
      <c r="E233" s="56">
        <v>1416.7</v>
      </c>
      <c r="F233" s="46"/>
      <c r="G233" s="46"/>
      <c r="H233" s="46"/>
      <c r="I233" s="46"/>
      <c r="J233" s="46"/>
      <c r="K233" s="46"/>
      <c r="L233" s="46"/>
    </row>
    <row r="234" spans="2:12" x14ac:dyDescent="0.3">
      <c r="B234" s="66" t="s">
        <v>28</v>
      </c>
      <c r="C234" s="66" t="s">
        <v>154</v>
      </c>
      <c r="D234" s="64" t="s">
        <v>169</v>
      </c>
      <c r="E234" s="56" t="s">
        <v>169</v>
      </c>
      <c r="F234" s="46"/>
      <c r="G234" s="46"/>
      <c r="H234" s="46"/>
      <c r="I234" s="46"/>
      <c r="J234" s="46"/>
      <c r="K234" s="46"/>
      <c r="L234" s="46"/>
    </row>
    <row r="236" spans="2:12" x14ac:dyDescent="0.3">
      <c r="B236" s="10" t="s">
        <v>204</v>
      </c>
    </row>
  </sheetData>
  <mergeCells count="12">
    <mergeCell ref="B38:J38"/>
    <mergeCell ref="B40:B41"/>
    <mergeCell ref="C40:E40"/>
    <mergeCell ref="F40:H40"/>
    <mergeCell ref="I40:J40"/>
    <mergeCell ref="K40:L40"/>
    <mergeCell ref="B51:B52"/>
    <mergeCell ref="C51:D51"/>
    <mergeCell ref="E51:F51"/>
    <mergeCell ref="G51:H51"/>
    <mergeCell ref="I51:J51"/>
    <mergeCell ref="K51:L51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8"/>
  <sheetViews>
    <sheetView zoomScale="85" zoomScaleNormal="85" workbookViewId="0"/>
  </sheetViews>
  <sheetFormatPr baseColWidth="10" defaultColWidth="9.109375" defaultRowHeight="14.4" x14ac:dyDescent="0.3"/>
  <cols>
    <col min="1" max="1" width="5" style="10" customWidth="1"/>
    <col min="2" max="2" width="20.33203125" style="10" customWidth="1"/>
    <col min="3" max="4" width="13.44140625" style="10" bestFit="1" customWidth="1"/>
    <col min="5" max="5" width="15.44140625" style="10" customWidth="1"/>
    <col min="6" max="6" width="13.44140625" style="10" bestFit="1" customWidth="1"/>
    <col min="7" max="7" width="11.88671875" style="10" customWidth="1"/>
    <col min="8" max="8" width="15.44140625" style="10" bestFit="1" customWidth="1"/>
    <col min="9" max="9" width="13.44140625" style="10" bestFit="1" customWidth="1"/>
    <col min="10" max="10" width="11.88671875" style="10" bestFit="1" customWidth="1"/>
    <col min="11" max="11" width="15.44140625" style="10" bestFit="1" customWidth="1"/>
    <col min="12" max="12" width="11.44140625" style="10" bestFit="1" customWidth="1"/>
    <col min="13" max="13" width="11.5546875" style="10" bestFit="1" customWidth="1"/>
    <col min="14" max="14" width="14.109375" style="10" bestFit="1" customWidth="1"/>
    <col min="15" max="15" width="11.44140625" style="10" bestFit="1" customWidth="1"/>
    <col min="16" max="16" width="11.5546875" style="10" bestFit="1" customWidth="1"/>
    <col min="17" max="17" width="14.109375" style="10" bestFit="1" customWidth="1"/>
    <col min="18" max="18" width="10.88671875" style="10" bestFit="1" customWidth="1"/>
    <col min="19" max="19" width="11" style="10" bestFit="1" customWidth="1"/>
    <col min="20" max="20" width="14" style="10" bestFit="1" customWidth="1"/>
    <col min="21" max="21" width="14.33203125" style="10" customWidth="1"/>
    <col min="22" max="22" width="12.88671875" style="10" customWidth="1"/>
    <col min="23" max="23" width="18.6640625" style="10" customWidth="1"/>
    <col min="24" max="24" width="18.33203125" style="10" customWidth="1"/>
    <col min="25" max="1026" width="10.6640625" style="10" customWidth="1"/>
    <col min="1027" max="16384" width="9.109375" style="10"/>
  </cols>
  <sheetData>
    <row r="1" spans="1:6" x14ac:dyDescent="0.3">
      <c r="A1" s="9" t="s">
        <v>194</v>
      </c>
      <c r="B1" s="9"/>
      <c r="C1" s="9"/>
      <c r="D1" s="9"/>
    </row>
    <row r="3" spans="1:6" x14ac:dyDescent="0.3">
      <c r="A3" s="11" t="s">
        <v>31</v>
      </c>
    </row>
    <row r="5" spans="1:6" x14ac:dyDescent="0.3">
      <c r="B5" s="11" t="s">
        <v>188</v>
      </c>
    </row>
    <row r="7" spans="1:6" ht="28.8" x14ac:dyDescent="0.3">
      <c r="B7" s="6" t="s">
        <v>156</v>
      </c>
      <c r="C7" s="8" t="s">
        <v>212</v>
      </c>
      <c r="D7" s="8" t="s">
        <v>190</v>
      </c>
      <c r="E7" s="8" t="s">
        <v>13</v>
      </c>
      <c r="F7" s="8" t="s">
        <v>200</v>
      </c>
    </row>
    <row r="8" spans="1:6" x14ac:dyDescent="0.3">
      <c r="B8" s="2" t="s">
        <v>157</v>
      </c>
      <c r="C8" s="2">
        <v>136</v>
      </c>
      <c r="D8" s="39">
        <v>517</v>
      </c>
      <c r="E8" s="50">
        <v>361.3</v>
      </c>
      <c r="F8" s="50">
        <v>2.8</v>
      </c>
    </row>
    <row r="9" spans="1:6" x14ac:dyDescent="0.3">
      <c r="B9" s="2" t="s">
        <v>166</v>
      </c>
      <c r="C9" s="2">
        <v>89</v>
      </c>
      <c r="D9" s="39">
        <v>2838</v>
      </c>
      <c r="E9" s="50">
        <v>434.1</v>
      </c>
      <c r="F9" s="50">
        <v>3.9</v>
      </c>
    </row>
    <row r="10" spans="1:6" x14ac:dyDescent="0.3">
      <c r="B10" s="2" t="s">
        <v>165</v>
      </c>
      <c r="C10" s="2">
        <v>16</v>
      </c>
      <c r="D10" s="39">
        <v>2073</v>
      </c>
      <c r="E10" s="50">
        <v>505.2</v>
      </c>
      <c r="F10" s="50">
        <v>4.5999999999999996</v>
      </c>
    </row>
    <row r="11" spans="1:6" x14ac:dyDescent="0.3">
      <c r="B11" s="2" t="s">
        <v>158</v>
      </c>
      <c r="C11" s="2">
        <v>7</v>
      </c>
      <c r="D11" s="39">
        <v>6629</v>
      </c>
      <c r="E11" s="50">
        <v>593.70000000000005</v>
      </c>
      <c r="F11" s="50">
        <v>6.4</v>
      </c>
    </row>
    <row r="13" spans="1:6" x14ac:dyDescent="0.3">
      <c r="B13" s="31" t="s">
        <v>197</v>
      </c>
    </row>
    <row r="15" spans="1:6" x14ac:dyDescent="0.3">
      <c r="B15" s="11" t="s">
        <v>183</v>
      </c>
    </row>
    <row r="17" spans="2:10" ht="28.8" x14ac:dyDescent="0.3">
      <c r="B17" s="6" t="s">
        <v>156</v>
      </c>
      <c r="C17" s="8" t="s">
        <v>212</v>
      </c>
      <c r="D17" s="8" t="s">
        <v>190</v>
      </c>
      <c r="E17" s="8" t="s">
        <v>13</v>
      </c>
      <c r="F17" s="8" t="s">
        <v>200</v>
      </c>
    </row>
    <row r="18" spans="2:10" x14ac:dyDescent="0.3">
      <c r="B18" s="2" t="s">
        <v>157</v>
      </c>
      <c r="C18" s="2">
        <v>169</v>
      </c>
      <c r="D18" s="39">
        <v>1381</v>
      </c>
      <c r="E18" s="50">
        <v>339.8</v>
      </c>
      <c r="F18" s="50">
        <v>2.5</v>
      </c>
      <c r="G18" s="38"/>
      <c r="H18" s="37"/>
    </row>
    <row r="19" spans="2:10" x14ac:dyDescent="0.3">
      <c r="B19" s="2" t="s">
        <v>166</v>
      </c>
      <c r="C19" s="2">
        <v>89</v>
      </c>
      <c r="D19" s="39">
        <v>8170</v>
      </c>
      <c r="E19" s="50">
        <v>412.1</v>
      </c>
      <c r="F19" s="50">
        <v>3.6</v>
      </c>
    </row>
    <row r="20" spans="2:10" x14ac:dyDescent="0.3">
      <c r="B20" s="2" t="s">
        <v>165</v>
      </c>
      <c r="C20" s="2">
        <v>16</v>
      </c>
      <c r="D20" s="39">
        <v>5774</v>
      </c>
      <c r="E20" s="50">
        <v>485.7</v>
      </c>
      <c r="F20" s="50">
        <v>4.5</v>
      </c>
    </row>
    <row r="21" spans="2:10" x14ac:dyDescent="0.3">
      <c r="B21" s="2" t="s">
        <v>158</v>
      </c>
      <c r="C21" s="2">
        <v>7</v>
      </c>
      <c r="D21" s="39">
        <v>20846</v>
      </c>
      <c r="E21" s="50">
        <v>570.29999999999995</v>
      </c>
      <c r="F21" s="50">
        <v>5.9</v>
      </c>
    </row>
    <row r="22" spans="2:10" x14ac:dyDescent="0.3">
      <c r="B22" s="46"/>
    </row>
    <row r="23" spans="2:10" x14ac:dyDescent="0.3">
      <c r="B23" s="31" t="s">
        <v>198</v>
      </c>
    </row>
    <row r="25" spans="2:10" x14ac:dyDescent="0.3">
      <c r="B25" s="11" t="s">
        <v>211</v>
      </c>
    </row>
    <row r="27" spans="2:10" ht="15" customHeight="1" x14ac:dyDescent="0.3">
      <c r="B27" s="124" t="s">
        <v>156</v>
      </c>
      <c r="C27" s="123">
        <v>2022</v>
      </c>
      <c r="D27" s="123"/>
      <c r="E27" s="123"/>
      <c r="F27" s="123"/>
      <c r="G27" s="123">
        <v>2021</v>
      </c>
      <c r="H27" s="123"/>
      <c r="I27" s="123"/>
      <c r="J27" s="123"/>
    </row>
    <row r="28" spans="2:10" ht="43.2" x14ac:dyDescent="0.3">
      <c r="B28" s="125"/>
      <c r="C28" s="8" t="s">
        <v>212</v>
      </c>
      <c r="D28" s="8" t="s">
        <v>190</v>
      </c>
      <c r="E28" s="8" t="s">
        <v>13</v>
      </c>
      <c r="F28" s="8" t="s">
        <v>200</v>
      </c>
      <c r="G28" s="8" t="s">
        <v>212</v>
      </c>
      <c r="H28" s="8" t="s">
        <v>190</v>
      </c>
      <c r="I28" s="8" t="s">
        <v>13</v>
      </c>
      <c r="J28" s="8" t="s">
        <v>200</v>
      </c>
    </row>
    <row r="29" spans="2:10" s="46" customFormat="1" x14ac:dyDescent="0.3">
      <c r="B29" s="2" t="s">
        <v>157</v>
      </c>
      <c r="C29" s="101">
        <v>172</v>
      </c>
      <c r="D29" s="102">
        <v>1362</v>
      </c>
      <c r="E29" s="103">
        <v>336.74514684287811</v>
      </c>
      <c r="F29" s="94">
        <v>2.6</v>
      </c>
      <c r="G29" s="101">
        <v>167</v>
      </c>
      <c r="H29" s="102">
        <v>1279</v>
      </c>
      <c r="I29" s="103">
        <v>309.88576231430807</v>
      </c>
      <c r="J29" s="94">
        <v>2.2000000000000002</v>
      </c>
    </row>
    <row r="30" spans="2:10" s="46" customFormat="1" x14ac:dyDescent="0.3">
      <c r="B30" s="2" t="s">
        <v>166</v>
      </c>
      <c r="C30" s="101">
        <v>89</v>
      </c>
      <c r="D30" s="102">
        <v>7702</v>
      </c>
      <c r="E30" s="103">
        <v>383.82288886003613</v>
      </c>
      <c r="F30" s="94">
        <v>3.4</v>
      </c>
      <c r="G30" s="101">
        <v>89</v>
      </c>
      <c r="H30" s="102">
        <v>7329</v>
      </c>
      <c r="I30" s="103">
        <v>367.34173557101923</v>
      </c>
      <c r="J30" s="94">
        <v>3.3</v>
      </c>
    </row>
    <row r="31" spans="2:10" s="46" customFormat="1" x14ac:dyDescent="0.3">
      <c r="B31" s="2" t="s">
        <v>165</v>
      </c>
      <c r="C31" s="101">
        <v>16</v>
      </c>
      <c r="D31" s="102">
        <v>5695</v>
      </c>
      <c r="E31" s="103">
        <v>437.66335733099208</v>
      </c>
      <c r="F31" s="94">
        <v>4.0999999999999996</v>
      </c>
      <c r="G31" s="101">
        <v>16</v>
      </c>
      <c r="H31" s="102">
        <v>5436</v>
      </c>
      <c r="I31" s="103">
        <v>412.23634657836652</v>
      </c>
      <c r="J31" s="94">
        <v>3.8</v>
      </c>
    </row>
    <row r="32" spans="2:10" s="46" customFormat="1" x14ac:dyDescent="0.3">
      <c r="B32" s="2" t="s">
        <v>158</v>
      </c>
      <c r="C32" s="101">
        <v>7</v>
      </c>
      <c r="D32" s="102">
        <v>20849</v>
      </c>
      <c r="E32" s="103">
        <v>528.85475898124662</v>
      </c>
      <c r="F32" s="94">
        <v>5.5</v>
      </c>
      <c r="G32" s="101">
        <v>7</v>
      </c>
      <c r="H32" s="102">
        <v>20592</v>
      </c>
      <c r="I32" s="103">
        <v>498.83386703574234</v>
      </c>
      <c r="J32" s="94">
        <v>5.2</v>
      </c>
    </row>
    <row r="33" spans="2:14" x14ac:dyDescent="0.3">
      <c r="C33" s="34"/>
      <c r="D33" s="34"/>
      <c r="E33" s="34"/>
      <c r="F33" s="34"/>
      <c r="G33" s="34"/>
      <c r="H33" s="34"/>
      <c r="I33" s="34"/>
      <c r="J33" s="34"/>
      <c r="K33" s="34"/>
    </row>
    <row r="34" spans="2:14" x14ac:dyDescent="0.3">
      <c r="B34" s="124" t="s">
        <v>156</v>
      </c>
      <c r="C34" s="126">
        <v>2020</v>
      </c>
      <c r="D34" s="127"/>
      <c r="E34" s="128"/>
      <c r="F34" s="120">
        <v>2019</v>
      </c>
      <c r="G34" s="121"/>
      <c r="H34" s="122"/>
      <c r="I34" s="120">
        <v>2018</v>
      </c>
      <c r="J34" s="121"/>
      <c r="K34" s="122"/>
    </row>
    <row r="35" spans="2:14" ht="28.8" x14ac:dyDescent="0.3">
      <c r="B35" s="125"/>
      <c r="C35" s="8" t="s">
        <v>212</v>
      </c>
      <c r="D35" s="8" t="s">
        <v>190</v>
      </c>
      <c r="E35" s="8" t="s">
        <v>13</v>
      </c>
      <c r="F35" s="8" t="s">
        <v>212</v>
      </c>
      <c r="G35" s="8" t="s">
        <v>190</v>
      </c>
      <c r="H35" s="8" t="s">
        <v>13</v>
      </c>
      <c r="I35" s="8" t="s">
        <v>212</v>
      </c>
      <c r="J35" s="8" t="s">
        <v>190</v>
      </c>
      <c r="K35" s="8" t="s">
        <v>13</v>
      </c>
    </row>
    <row r="36" spans="2:14" ht="15" customHeight="1" x14ac:dyDescent="0.3">
      <c r="B36" s="2" t="s">
        <v>157</v>
      </c>
      <c r="C36" s="105">
        <v>163</v>
      </c>
      <c r="D36" s="93">
        <v>1151</v>
      </c>
      <c r="E36" s="94">
        <v>308.31017376194609</v>
      </c>
      <c r="F36" s="105">
        <v>161</v>
      </c>
      <c r="G36" s="93">
        <v>1126</v>
      </c>
      <c r="H36" s="94">
        <v>300.04197158081701</v>
      </c>
      <c r="I36" s="105">
        <v>157</v>
      </c>
      <c r="J36" s="106">
        <v>1015</v>
      </c>
      <c r="K36" s="103">
        <v>293.37575369458131</v>
      </c>
    </row>
    <row r="37" spans="2:14" x14ac:dyDescent="0.3">
      <c r="B37" s="2" t="s">
        <v>166</v>
      </c>
      <c r="C37" s="105">
        <v>89</v>
      </c>
      <c r="D37" s="93">
        <v>6692</v>
      </c>
      <c r="E37" s="94">
        <v>359.71122683801559</v>
      </c>
      <c r="F37" s="105">
        <v>89</v>
      </c>
      <c r="G37" s="93">
        <v>7080</v>
      </c>
      <c r="H37" s="94">
        <v>348.49762853107359</v>
      </c>
      <c r="I37" s="105">
        <v>89</v>
      </c>
      <c r="J37" s="106">
        <v>6760</v>
      </c>
      <c r="K37" s="103">
        <v>331.88601331360951</v>
      </c>
    </row>
    <row r="38" spans="2:14" x14ac:dyDescent="0.3">
      <c r="B38" s="2" t="s">
        <v>165</v>
      </c>
      <c r="C38" s="105">
        <v>16</v>
      </c>
      <c r="D38" s="93">
        <v>4967</v>
      </c>
      <c r="E38" s="94">
        <v>403.62405677471315</v>
      </c>
      <c r="F38" s="105">
        <v>16</v>
      </c>
      <c r="G38" s="93">
        <v>5236</v>
      </c>
      <c r="H38" s="94">
        <v>390.83000763941953</v>
      </c>
      <c r="I38" s="105">
        <v>16</v>
      </c>
      <c r="J38" s="106">
        <v>5333</v>
      </c>
      <c r="K38" s="103">
        <v>373.00684417776125</v>
      </c>
    </row>
    <row r="39" spans="2:14" x14ac:dyDescent="0.3">
      <c r="B39" s="2" t="s">
        <v>158</v>
      </c>
      <c r="C39" s="105">
        <v>7</v>
      </c>
      <c r="D39" s="93">
        <v>18024</v>
      </c>
      <c r="E39" s="94">
        <v>485.85248834886841</v>
      </c>
      <c r="F39" s="105">
        <v>7</v>
      </c>
      <c r="G39" s="93">
        <v>19672</v>
      </c>
      <c r="H39" s="94">
        <v>463.50468228954878</v>
      </c>
      <c r="I39" s="105">
        <v>7</v>
      </c>
      <c r="J39" s="106">
        <v>18837</v>
      </c>
      <c r="K39" s="103">
        <v>442.36482295482364</v>
      </c>
    </row>
    <row r="40" spans="2:14" x14ac:dyDescent="0.3">
      <c r="L40" s="34"/>
      <c r="M40" s="34"/>
      <c r="N40" s="34"/>
    </row>
    <row r="41" spans="2:14" x14ac:dyDescent="0.3">
      <c r="B41" s="124" t="s">
        <v>156</v>
      </c>
      <c r="C41" s="120">
        <v>2017</v>
      </c>
      <c r="D41" s="121"/>
      <c r="E41" s="122"/>
      <c r="F41" s="120">
        <v>2016</v>
      </c>
      <c r="G41" s="121"/>
      <c r="H41" s="122"/>
      <c r="I41" s="120">
        <v>2015</v>
      </c>
      <c r="J41" s="121"/>
      <c r="K41" s="122"/>
      <c r="L41" s="120">
        <v>2014</v>
      </c>
      <c r="M41" s="121"/>
      <c r="N41" s="122"/>
    </row>
    <row r="42" spans="2:14" ht="43.2" x14ac:dyDescent="0.3">
      <c r="B42" s="125"/>
      <c r="C42" s="8" t="s">
        <v>212</v>
      </c>
      <c r="D42" s="8" t="s">
        <v>190</v>
      </c>
      <c r="E42" s="8" t="s">
        <v>13</v>
      </c>
      <c r="F42" s="8" t="s">
        <v>212</v>
      </c>
      <c r="G42" s="8" t="s">
        <v>190</v>
      </c>
      <c r="H42" s="8" t="s">
        <v>13</v>
      </c>
      <c r="I42" s="8" t="s">
        <v>212</v>
      </c>
      <c r="J42" s="8" t="s">
        <v>190</v>
      </c>
      <c r="K42" s="8" t="s">
        <v>13</v>
      </c>
      <c r="L42" s="8" t="s">
        <v>212</v>
      </c>
      <c r="M42" s="8" t="s">
        <v>190</v>
      </c>
      <c r="N42" s="8" t="s">
        <v>13</v>
      </c>
    </row>
    <row r="43" spans="2:14" ht="15" customHeight="1" x14ac:dyDescent="0.3">
      <c r="B43" s="2" t="s">
        <v>157</v>
      </c>
      <c r="C43" s="105">
        <v>149</v>
      </c>
      <c r="D43" s="106">
        <v>883</v>
      </c>
      <c r="E43" s="103">
        <v>290.03968289920726</v>
      </c>
      <c r="F43" s="105">
        <v>135</v>
      </c>
      <c r="G43" s="106">
        <v>719</v>
      </c>
      <c r="H43" s="103">
        <v>275.40784422809458</v>
      </c>
      <c r="I43" s="105">
        <v>126</v>
      </c>
      <c r="J43" s="106">
        <v>644</v>
      </c>
      <c r="K43" s="103">
        <v>271.85240683229813</v>
      </c>
      <c r="L43" s="105">
        <v>102</v>
      </c>
      <c r="M43" s="106">
        <v>384</v>
      </c>
      <c r="N43" s="103">
        <v>275.64833333333331</v>
      </c>
    </row>
    <row r="44" spans="2:14" x14ac:dyDescent="0.3">
      <c r="B44" s="2" t="s">
        <v>166</v>
      </c>
      <c r="C44" s="105">
        <v>89</v>
      </c>
      <c r="D44" s="106">
        <v>5972</v>
      </c>
      <c r="E44" s="103">
        <v>325.46698425987944</v>
      </c>
      <c r="F44" s="105">
        <v>89</v>
      </c>
      <c r="G44" s="106">
        <v>5164</v>
      </c>
      <c r="H44" s="103">
        <v>317.81754260263364</v>
      </c>
      <c r="I44" s="105">
        <v>89</v>
      </c>
      <c r="J44" s="106">
        <v>4832</v>
      </c>
      <c r="K44" s="103">
        <v>312.71552566225176</v>
      </c>
      <c r="L44" s="105">
        <v>89</v>
      </c>
      <c r="M44" s="106">
        <v>3151</v>
      </c>
      <c r="N44" s="103">
        <v>312.99048873373539</v>
      </c>
    </row>
    <row r="45" spans="2:14" x14ac:dyDescent="0.3">
      <c r="B45" s="2" t="s">
        <v>165</v>
      </c>
      <c r="C45" s="105">
        <v>16</v>
      </c>
      <c r="D45" s="106">
        <v>5050</v>
      </c>
      <c r="E45" s="103">
        <v>357.82168712871294</v>
      </c>
      <c r="F45" s="105">
        <v>16</v>
      </c>
      <c r="G45" s="106">
        <v>4533</v>
      </c>
      <c r="H45" s="103">
        <v>351.45810059563217</v>
      </c>
      <c r="I45" s="105">
        <v>16</v>
      </c>
      <c r="J45" s="106">
        <v>4310</v>
      </c>
      <c r="K45" s="103">
        <v>345.75411600928084</v>
      </c>
      <c r="L45" s="105">
        <v>16</v>
      </c>
      <c r="M45" s="106">
        <v>3116</v>
      </c>
      <c r="N45" s="103">
        <v>344.23233953786928</v>
      </c>
    </row>
    <row r="46" spans="2:14" x14ac:dyDescent="0.3">
      <c r="B46" s="2" t="s">
        <v>158</v>
      </c>
      <c r="C46" s="105">
        <v>7</v>
      </c>
      <c r="D46" s="106">
        <v>18132</v>
      </c>
      <c r="E46" s="103">
        <v>417.02660489741902</v>
      </c>
      <c r="F46" s="105">
        <v>7</v>
      </c>
      <c r="G46" s="106">
        <v>16425</v>
      </c>
      <c r="H46" s="103">
        <v>400.06091993911718</v>
      </c>
      <c r="I46" s="105">
        <v>7</v>
      </c>
      <c r="J46" s="106">
        <v>15947</v>
      </c>
      <c r="K46" s="103">
        <v>386.74251834200771</v>
      </c>
      <c r="L46" s="105">
        <v>7</v>
      </c>
      <c r="M46" s="106">
        <v>11922</v>
      </c>
      <c r="N46" s="103">
        <v>386.32349270256691</v>
      </c>
    </row>
    <row r="48" spans="2:14" x14ac:dyDescent="0.3">
      <c r="B48" s="10" t="s">
        <v>199</v>
      </c>
    </row>
  </sheetData>
  <mergeCells count="12">
    <mergeCell ref="L41:N41"/>
    <mergeCell ref="C27:F27"/>
    <mergeCell ref="G27:J27"/>
    <mergeCell ref="B34:B35"/>
    <mergeCell ref="C34:E34"/>
    <mergeCell ref="F34:H34"/>
    <mergeCell ref="I34:K34"/>
    <mergeCell ref="B41:B42"/>
    <mergeCell ref="C41:E41"/>
    <mergeCell ref="F41:H41"/>
    <mergeCell ref="I41:K41"/>
    <mergeCell ref="B27:B28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b17db5-f9ce-4f0a-b69d-28a4a785a06c">
      <Terms xmlns="http://schemas.microsoft.com/office/infopath/2007/PartnerControls"/>
    </lcf76f155ced4ddcb4097134ff3c332f>
    <TaxCatchAll xmlns="1cbda658-8bdf-499f-a111-f4f344ed71d9" xsi:nil="true"/>
    <Usuarios xmlns="d1b17db5-f9ce-4f0a-b69d-28a4a785a06c">
      <UserInfo>
        <DisplayName/>
        <AccountId xsi:nil="true"/>
        <AccountType/>
      </UserInfo>
    </Usuari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C0BB7456105E41BAB9432F9F661C4E" ma:contentTypeVersion="18" ma:contentTypeDescription="Crear nuevo documento." ma:contentTypeScope="" ma:versionID="a956c818ca09accfd36f9fd3635f6836">
  <xsd:schema xmlns:xsd="http://www.w3.org/2001/XMLSchema" xmlns:xs="http://www.w3.org/2001/XMLSchema" xmlns:p="http://schemas.microsoft.com/office/2006/metadata/properties" xmlns:ns2="1cbda658-8bdf-499f-a111-f4f344ed71d9" xmlns:ns3="d1b17db5-f9ce-4f0a-b69d-28a4a785a06c" targetNamespace="http://schemas.microsoft.com/office/2006/metadata/properties" ma:root="true" ma:fieldsID="ee83fa744566220c9eee2073c3dc3c46" ns2:_="" ns3:_="">
    <xsd:import namespace="1cbda658-8bdf-499f-a111-f4f344ed71d9"/>
    <xsd:import namespace="d1b17db5-f9ce-4f0a-b69d-28a4a785a0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Usuario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bda658-8bdf-499f-a111-f4f344ed71d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e7f3a2e-e2f1-4074-8ea3-ee2f28decb94}" ma:internalName="TaxCatchAll" ma:showField="CatchAllData" ma:web="1cbda658-8bdf-499f-a111-f4f344ed71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17db5-f9ce-4f0a-b69d-28a4a785a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fdfad4cd-dc33-4e8f-8627-d59fbeec10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Usuarios" ma:index="21" nillable="true" ma:displayName="Usuarios" ma:format="Dropdown" ma:list="UserInfo" ma:SharePointGroup="0" ma:internalName="Usuario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FE0BA8-432F-43CE-AF09-551FE737198C}">
  <ds:schemaRefs>
    <ds:schemaRef ds:uri="http://schemas.microsoft.com/office/2006/metadata/properties"/>
    <ds:schemaRef ds:uri="http://schemas.microsoft.com/office/infopath/2007/PartnerControls"/>
    <ds:schemaRef ds:uri="d1b17db5-f9ce-4f0a-b69d-28a4a785a06c"/>
    <ds:schemaRef ds:uri="1cbda658-8bdf-499f-a111-f4f344ed71d9"/>
  </ds:schemaRefs>
</ds:datastoreItem>
</file>

<file path=customXml/itemProps2.xml><?xml version="1.0" encoding="utf-8"?>
<ds:datastoreItem xmlns:ds="http://schemas.openxmlformats.org/officeDocument/2006/customXml" ds:itemID="{FC8B9D65-C083-4708-B9A3-34DFAE0763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44D9CD-5F34-417D-A204-AA6CE82C88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bda658-8bdf-499f-a111-f4f344ed71d9"/>
    <ds:schemaRef ds:uri="d1b17db5-f9ce-4f0a-b69d-28a4a785a0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Por mes de deposito</vt:lpstr>
      <vt:lpstr>Por data de contrato</vt:lpstr>
      <vt:lpstr>Grandes concellos</vt:lpstr>
      <vt:lpstr>Tamaño do concello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Aron Román</cp:lastModifiedBy>
  <cp:revision>4</cp:revision>
  <cp:lastPrinted>2018-06-12T09:40:13Z</cp:lastPrinted>
  <dcterms:created xsi:type="dcterms:W3CDTF">2018-05-24T15:30:15Z</dcterms:created>
  <dcterms:modified xsi:type="dcterms:W3CDTF">2025-12-16T09:12:05Z</dcterms:modified>
  <dc:language>gl-ES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0x0101000EC0BB7456105E41BAB9432F9F661C4E</vt:lpwstr>
  </property>
  <property fmtid="{D5CDD505-2E9C-101B-9397-08002B2CF9AE}" pid="9" name="MediaServiceImageTags">
    <vt:lpwstr/>
  </property>
</Properties>
</file>